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5" firstSheet="1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'Individual'!$C$4:$AP$58</definedName>
    <definedName name="_xlnm.Print_Area" localSheetId="0">'Equips 1aC'!$A$1:$J$32</definedName>
    <definedName name="_xlnm.Print_Area" localSheetId="5">'Individual'!$A$1:$AP$49</definedName>
    <definedName name="Imprimir_área_IM" localSheetId="5">'Individual'!$A$1:$AP$57</definedName>
  </definedNames>
  <calcPr fullCalcOnLoad="1"/>
</workbook>
</file>

<file path=xl/sharedStrings.xml><?xml version="1.0" encoding="utf-8"?>
<sst xmlns="http://schemas.openxmlformats.org/spreadsheetml/2006/main" count="190" uniqueCount="67">
  <si>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</si>
  <si>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</si>
  <si>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</si>
  <si>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</si>
  <si>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</si>
  <si>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</si>
  <si>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</si>
  <si>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</si>
  <si>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</si>
  <si>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</si>
  <si>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</si>
  <si>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</si>
  <si>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</si>
  <si>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</si>
  <si>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</si>
  <si>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</si>
  <si>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</si>
  <si>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</si>
  <si>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</si>
  <si>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</si>
  <si>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</si>
  <si>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</si>
  <si>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</si>
  <si>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</si>
  <si>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</si>
  <si>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</si>
  <si>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4a CON.</t>
  </si>
  <si>
    <t>5a CON.</t>
  </si>
  <si>
    <t>5a CONCENTRACIÓ</t>
  </si>
  <si>
    <t>4a CONCENTRACIÓ</t>
  </si>
  <si>
    <t>4a C</t>
  </si>
  <si>
    <t>5a C</t>
  </si>
  <si>
    <t>3a DVISIÓ MASCULINA A</t>
  </si>
  <si>
    <t>CLASSIFICACIÓ DESPRÉS DE LA 4a CONCENTRACIÓ</t>
  </si>
  <si>
    <t>LLIGA CATALANA DE BOWLING 2018-2019</t>
  </si>
  <si>
    <t>MEDITERRÀNIA C</t>
  </si>
  <si>
    <t>FULL STRIKE</t>
  </si>
  <si>
    <t>JOVENTUT AL-VICI C</t>
  </si>
  <si>
    <t>TOMAHAWK</t>
  </si>
  <si>
    <t>Gabriel Muelas Serrano</t>
  </si>
  <si>
    <t>Mediterrània</t>
  </si>
  <si>
    <t>Jordi Picas Simó</t>
  </si>
  <si>
    <t>Carlos Sánchez López</t>
  </si>
  <si>
    <t>Humberto Mauri Nadal</t>
  </si>
  <si>
    <t>Jaume Devesa Vilanova</t>
  </si>
  <si>
    <t>Alberto Chaparro Domínguez</t>
  </si>
  <si>
    <t>Full Strikes</t>
  </si>
  <si>
    <t>Jordi Armengol Muntaña</t>
  </si>
  <si>
    <t>Francisco Castillo León</t>
  </si>
  <si>
    <t>Florentino García Plazas</t>
  </si>
  <si>
    <t>Javier Rosell Mullor</t>
  </si>
  <si>
    <t>Francisco Abadal Pérez</t>
  </si>
  <si>
    <t>Joventut Al-Vici</t>
  </si>
  <si>
    <t>Ramon Guasch Espí</t>
  </si>
  <si>
    <t>Xavier Julià Batlle</t>
  </si>
  <si>
    <t>Josep Pi Fàbrega</t>
  </si>
  <si>
    <t>Cristian Zueco Pastor</t>
  </si>
  <si>
    <t>Tomahawk</t>
  </si>
  <si>
    <t>Daniel Villarroya Herrero</t>
  </si>
  <si>
    <t>Albert Sans Gordillo</t>
  </si>
  <si>
    <t>Benet Ballespí Sambola</t>
  </si>
  <si>
    <t>DATA: 10/11/2018</t>
  </si>
  <si>
    <t>Vicens Ventura Marcé</t>
  </si>
  <si>
    <t>Albert Bedós Torrens</t>
  </si>
  <si>
    <t>Sergio Sierra Uceda</t>
  </si>
  <si>
    <t>Estefan Solé Amuedo</t>
  </si>
  <si>
    <t>FULL STRIKES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</si>
</sst>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[$-C0A]dddd\,\ dd&quot; de &quot;mmmm&quot; de &quot;yyyy"/>
    <numFmt numFmtId="181" formatCode="d\-m\-yy;@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2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81" fontId="2" fillId="0" borderId="0" xfId="0" applyNumberFormat="1" applyFont="1" applyAlignment="1">
      <alignment/>
    </xf>
    <xf numFmtId="0" fontId="3" fillId="0" borderId="11" xfId="0" applyFont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7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</xdr:col>
      <xdr:colOff>466725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2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3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304800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809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zoomScalePageLayoutView="0" workbookViewId="0" topLeftCell="A14">
      <selection activeCell="A29" sqref="A29:D32"/>
    </sheetView>
  </sheetViews>
  <sheetFormatPr defaultColWidth="11.375" defaultRowHeight="12.75"/>
  <cols>
    <col min="1" max="1" width="11.375" style="22" customWidth="1"/>
    <col min="2" max="2" width="11.375" style="23" customWidth="1"/>
    <col min="3" max="3" width="15.50390625" style="23" bestFit="1" customWidth="1"/>
    <col min="4" max="4" width="8.75390625" style="23" customWidth="1"/>
    <col min="5" max="10" width="11.375" style="23" customWidth="1"/>
    <col min="11" max="11" width="9.625" style="23" customWidth="1"/>
    <col min="12" max="16384" width="11.375" style="23" customWidth="1"/>
  </cols>
  <sheetData>
    <row r="1" spans="1:11" s="20" customFormat="1" ht="21">
      <c r="A1" s="19"/>
      <c r="D1" s="21" t="s">
        <v>5</v>
      </c>
      <c r="E1" s="21"/>
      <c r="F1" s="21"/>
      <c r="G1" s="21"/>
      <c r="H1" s="21"/>
      <c r="I1" s="21"/>
      <c r="J1" s="21"/>
      <c r="K1" s="21"/>
    </row>
    <row r="2" spans="1:11" s="20" customFormat="1" ht="21">
      <c r="A2" s="19"/>
      <c r="D2" s="21"/>
      <c r="E2" s="21"/>
      <c r="F2" s="21"/>
      <c r="G2" s="21"/>
      <c r="H2" s="21"/>
      <c r="I2" s="21"/>
      <c r="J2" s="21"/>
      <c r="K2" s="21"/>
    </row>
    <row r="3" spans="1:11" s="20" customFormat="1" ht="21">
      <c r="A3" s="19"/>
      <c r="D3" s="1" t="s">
        <v>34</v>
      </c>
      <c r="E3" s="21"/>
      <c r="F3" s="21"/>
      <c r="G3" s="21"/>
      <c r="H3" s="21"/>
      <c r="I3" s="21"/>
      <c r="J3" s="21"/>
      <c r="K3" s="21"/>
    </row>
    <row r="4" spans="4:11" ht="15.75">
      <c r="D4" s="24"/>
      <c r="E4" s="24"/>
      <c r="F4" s="24"/>
      <c r="G4" s="24"/>
      <c r="H4" s="24"/>
      <c r="I4" s="24"/>
      <c r="J4" s="24"/>
      <c r="K4" s="24"/>
    </row>
    <row r="5" spans="4:11" ht="21">
      <c r="D5" s="21" t="s">
        <v>32</v>
      </c>
      <c r="E5" s="24"/>
      <c r="F5" s="24"/>
      <c r="G5" s="24"/>
      <c r="H5" s="24"/>
      <c r="I5" s="24"/>
      <c r="J5" s="24"/>
      <c r="K5" s="24"/>
    </row>
    <row r="6" spans="4:11" ht="21">
      <c r="D6" s="21"/>
      <c r="E6" s="24"/>
      <c r="F6" s="24"/>
      <c r="G6" s="24"/>
      <c r="H6" s="24"/>
      <c r="I6" s="24"/>
      <c r="J6" s="24"/>
      <c r="K6" s="24"/>
    </row>
    <row r="7" spans="4:11" ht="21">
      <c r="D7" s="21"/>
      <c r="E7" s="24"/>
      <c r="F7" s="24"/>
      <c r="G7" s="24"/>
      <c r="H7" s="24"/>
      <c r="I7" s="24"/>
      <c r="J7" s="24"/>
      <c r="K7" s="24"/>
    </row>
    <row r="8" spans="3:11" ht="21">
      <c r="C8" s="21"/>
      <c r="D8" s="24"/>
      <c r="E8" s="24"/>
      <c r="F8" s="24"/>
      <c r="G8" s="24"/>
      <c r="H8" s="24"/>
      <c r="I8" s="24"/>
      <c r="J8" s="24"/>
      <c r="K8" s="24"/>
    </row>
    <row r="9" spans="3:11" ht="15.75">
      <c r="C9" s="24" t="s">
        <v>3</v>
      </c>
      <c r="D9" s="25">
        <v>43386</v>
      </c>
      <c r="E9" s="24"/>
      <c r="G9" s="24"/>
      <c r="H9" s="24" t="s">
        <v>6</v>
      </c>
      <c r="I9" s="26"/>
      <c r="J9" s="24"/>
      <c r="K9" s="24"/>
    </row>
    <row r="10" spans="1:11" ht="16.5" thickBot="1">
      <c r="A10" s="27"/>
      <c r="B10" s="28"/>
      <c r="C10" s="29"/>
      <c r="D10" s="29"/>
      <c r="E10" s="29"/>
      <c r="F10" s="29"/>
      <c r="G10" s="29"/>
      <c r="H10" s="29"/>
      <c r="I10" s="29"/>
      <c r="J10" s="24"/>
      <c r="K10" s="24"/>
    </row>
    <row r="11" spans="1:11" s="31" customFormat="1" ht="15.75" customHeight="1">
      <c r="A11" s="30" t="s">
        <v>7</v>
      </c>
      <c r="C11" s="3" t="s">
        <v>35</v>
      </c>
      <c r="D11" s="32"/>
      <c r="E11" s="33">
        <v>4</v>
      </c>
      <c r="G11" s="3" t="s">
        <v>36</v>
      </c>
      <c r="I11" s="33">
        <v>6</v>
      </c>
      <c r="J11" s="32"/>
      <c r="K11" s="32"/>
    </row>
    <row r="12" spans="1:11" s="31" customFormat="1" ht="15.75" customHeight="1">
      <c r="A12" s="30"/>
      <c r="C12" s="32"/>
      <c r="D12" s="32"/>
      <c r="E12" s="34"/>
      <c r="F12" s="32"/>
      <c r="G12" s="32"/>
      <c r="H12" s="32"/>
      <c r="I12" s="34"/>
      <c r="J12" s="32"/>
      <c r="K12" s="32"/>
    </row>
    <row r="13" spans="1:11" s="31" customFormat="1" ht="15.75" customHeight="1">
      <c r="A13" s="30"/>
      <c r="C13" s="3" t="s">
        <v>37</v>
      </c>
      <c r="E13" s="33">
        <v>4</v>
      </c>
      <c r="F13" s="33"/>
      <c r="G13" s="3" t="s">
        <v>38</v>
      </c>
      <c r="I13" s="33">
        <v>6</v>
      </c>
      <c r="J13" s="34"/>
      <c r="K13" s="34"/>
    </row>
    <row r="14" spans="1:11" s="31" customFormat="1" ht="15.75" customHeight="1" thickBot="1">
      <c r="A14" s="35"/>
      <c r="B14" s="36"/>
      <c r="C14" s="36"/>
      <c r="D14" s="36"/>
      <c r="E14" s="37"/>
      <c r="F14" s="37"/>
      <c r="G14" s="36"/>
      <c r="H14" s="36"/>
      <c r="I14" s="37"/>
      <c r="K14" s="33"/>
    </row>
    <row r="15" spans="1:11" s="31" customFormat="1" ht="15.75" customHeight="1">
      <c r="A15" s="30" t="s">
        <v>8</v>
      </c>
      <c r="C15" s="3" t="s">
        <v>35</v>
      </c>
      <c r="E15" s="33">
        <v>7</v>
      </c>
      <c r="F15" s="33"/>
      <c r="G15" s="3" t="s">
        <v>38</v>
      </c>
      <c r="I15" s="33">
        <v>3</v>
      </c>
      <c r="J15" s="33"/>
      <c r="K15" s="33"/>
    </row>
    <row r="16" spans="1:11" s="31" customFormat="1" ht="15.75" customHeight="1">
      <c r="A16" s="30"/>
      <c r="E16" s="33"/>
      <c r="F16" s="33"/>
      <c r="I16" s="33"/>
      <c r="J16" s="33"/>
      <c r="K16" s="33"/>
    </row>
    <row r="17" spans="1:11" s="31" customFormat="1" ht="15.75" customHeight="1">
      <c r="A17" s="30"/>
      <c r="C17" s="31" t="str">
        <f>G11</f>
        <v>FULL STRIKE</v>
      </c>
      <c r="E17" s="33">
        <v>6</v>
      </c>
      <c r="F17" s="33"/>
      <c r="G17" s="31" t="str">
        <f>C13</f>
        <v>JOVENTUT AL-VICI C</v>
      </c>
      <c r="I17" s="33">
        <v>4</v>
      </c>
      <c r="J17" s="33"/>
      <c r="K17" s="33"/>
    </row>
    <row r="18" spans="1:11" s="31" customFormat="1" ht="15.75" customHeight="1" thickBot="1">
      <c r="A18" s="35"/>
      <c r="B18" s="36"/>
      <c r="C18" s="36"/>
      <c r="D18" s="36"/>
      <c r="E18" s="37"/>
      <c r="F18" s="37"/>
      <c r="G18" s="36"/>
      <c r="H18" s="36"/>
      <c r="I18" s="37"/>
      <c r="J18" s="33"/>
      <c r="K18" s="33"/>
    </row>
    <row r="19" spans="1:11" s="31" customFormat="1" ht="15.75" customHeight="1">
      <c r="A19" s="30" t="s">
        <v>9</v>
      </c>
      <c r="C19" s="31" t="str">
        <f>C13</f>
        <v>JOVENTUT AL-VICI C</v>
      </c>
      <c r="E19" s="33">
        <v>7</v>
      </c>
      <c r="F19" s="33"/>
      <c r="G19" s="31" t="str">
        <f>C11</f>
        <v>MEDITERRÀNIA C</v>
      </c>
      <c r="I19" s="33">
        <v>3</v>
      </c>
      <c r="J19" s="33"/>
      <c r="K19" s="33"/>
    </row>
    <row r="20" spans="1:11" s="31" customFormat="1" ht="15.75" customHeight="1">
      <c r="A20" s="30"/>
      <c r="E20" s="33"/>
      <c r="F20" s="33"/>
      <c r="I20" s="33"/>
      <c r="J20" s="33"/>
      <c r="K20" s="33"/>
    </row>
    <row r="21" spans="1:11" s="31" customFormat="1" ht="15.75" customHeight="1">
      <c r="A21" s="30"/>
      <c r="C21" s="31" t="str">
        <f>G11</f>
        <v>FULL STRIKE</v>
      </c>
      <c r="E21" s="33">
        <v>6</v>
      </c>
      <c r="F21" s="33"/>
      <c r="G21" s="3" t="s">
        <v>38</v>
      </c>
      <c r="I21" s="33">
        <v>4</v>
      </c>
      <c r="J21" s="33"/>
      <c r="K21" s="33"/>
    </row>
    <row r="22" spans="1:11" s="31" customFormat="1" ht="15.75" customHeight="1" thickBot="1">
      <c r="A22" s="35"/>
      <c r="B22" s="36"/>
      <c r="C22" s="36"/>
      <c r="D22" s="36"/>
      <c r="E22" s="37"/>
      <c r="F22" s="37"/>
      <c r="G22" s="36"/>
      <c r="H22" s="36"/>
      <c r="I22" s="37"/>
      <c r="J22" s="33"/>
      <c r="K22" s="33"/>
    </row>
    <row r="23" spans="1:11" s="31" customFormat="1" ht="15.75" customHeight="1">
      <c r="A23" s="30"/>
      <c r="E23" s="33"/>
      <c r="F23" s="33"/>
      <c r="I23" s="33"/>
      <c r="J23" s="33"/>
      <c r="K23" s="33"/>
    </row>
    <row r="24" spans="1:11" s="31" customFormat="1" ht="15.75" customHeight="1">
      <c r="A24" s="30"/>
      <c r="E24" s="33"/>
      <c r="F24" s="33"/>
      <c r="I24" s="33"/>
      <c r="J24" s="33"/>
      <c r="K24" s="33"/>
    </row>
    <row r="26" spans="1:8" s="24" customFormat="1" ht="18.75">
      <c r="A26" s="38"/>
      <c r="B26" s="39" t="s">
        <v>10</v>
      </c>
      <c r="H26" s="26"/>
    </row>
    <row r="28" spans="1:9" s="39" customFormat="1" ht="18.75">
      <c r="A28" s="40" t="s">
        <v>11</v>
      </c>
      <c r="B28" s="41"/>
      <c r="C28" s="41"/>
      <c r="D28" s="42" t="s">
        <v>19</v>
      </c>
      <c r="E28" s="42" t="s">
        <v>20</v>
      </c>
      <c r="F28" s="42" t="s">
        <v>25</v>
      </c>
      <c r="G28" s="42" t="s">
        <v>26</v>
      </c>
      <c r="H28" s="42" t="s">
        <v>27</v>
      </c>
      <c r="I28" s="42" t="s">
        <v>2</v>
      </c>
    </row>
    <row r="29" spans="1:11" ht="21">
      <c r="A29" s="56" t="s">
        <v>36</v>
      </c>
      <c r="B29" s="43"/>
      <c r="C29" s="44"/>
      <c r="D29" s="45">
        <f>SUM(6+6+6)</f>
        <v>18</v>
      </c>
      <c r="E29" s="47"/>
      <c r="F29" s="47"/>
      <c r="G29" s="47"/>
      <c r="H29" s="48"/>
      <c r="I29" s="49">
        <f>SUM(D29:H29)</f>
        <v>18</v>
      </c>
      <c r="J29" s="26"/>
      <c r="K29" s="26"/>
    </row>
    <row r="30" spans="1:11" ht="21">
      <c r="A30" s="57" t="s">
        <v>37</v>
      </c>
      <c r="C30" s="50"/>
      <c r="D30" s="45">
        <f>SUM(4+4+7)</f>
        <v>15</v>
      </c>
      <c r="E30" s="46"/>
      <c r="F30" s="46"/>
      <c r="G30" s="47"/>
      <c r="H30" s="48"/>
      <c r="I30" s="49">
        <f>SUM(D30:H30)</f>
        <v>15</v>
      </c>
      <c r="J30" s="26"/>
      <c r="K30" s="50"/>
    </row>
    <row r="31" spans="1:11" ht="21">
      <c r="A31" s="56" t="s">
        <v>35</v>
      </c>
      <c r="B31" s="43"/>
      <c r="C31" s="44"/>
      <c r="D31" s="45">
        <f>SUM(4+7+3)</f>
        <v>14</v>
      </c>
      <c r="E31" s="46"/>
      <c r="F31" s="46"/>
      <c r="G31" s="47"/>
      <c r="H31" s="48"/>
      <c r="I31" s="49">
        <f>SUM(D31:H31)</f>
        <v>14</v>
      </c>
      <c r="J31" s="26"/>
      <c r="K31" s="50"/>
    </row>
    <row r="32" spans="1:11" ht="21">
      <c r="A32" s="56" t="s">
        <v>38</v>
      </c>
      <c r="B32" s="43"/>
      <c r="C32" s="44"/>
      <c r="D32" s="45">
        <f>SUM(6+3+4)</f>
        <v>13</v>
      </c>
      <c r="E32" s="46"/>
      <c r="F32" s="46"/>
      <c r="G32" s="47"/>
      <c r="H32" s="48"/>
      <c r="I32" s="49">
        <f>SUM(D32:H32)</f>
        <v>13</v>
      </c>
      <c r="J32" s="26"/>
      <c r="K32" s="50"/>
    </row>
    <row r="33" spans="5:11" ht="15.75">
      <c r="E33" s="50"/>
      <c r="F33" s="50"/>
      <c r="G33" s="50"/>
      <c r="H33" s="50"/>
      <c r="I33" s="50"/>
      <c r="J33" s="50"/>
      <c r="K33" s="50"/>
    </row>
    <row r="34" spans="5:11" ht="15.75">
      <c r="E34" s="50"/>
      <c r="F34" s="50"/>
      <c r="G34" s="50"/>
      <c r="H34" s="50"/>
      <c r="I34" s="50"/>
      <c r="J34" s="50"/>
      <c r="K34" s="50"/>
    </row>
    <row r="35" spans="5:11" ht="15.75">
      <c r="E35" s="50"/>
      <c r="F35" s="50"/>
      <c r="G35" s="50"/>
      <c r="H35" s="50"/>
      <c r="I35" s="50"/>
      <c r="J35" s="50"/>
      <c r="K35" s="50"/>
    </row>
    <row r="36" spans="5:11" ht="15.75">
      <c r="E36" s="50"/>
      <c r="F36" s="50"/>
      <c r="G36" s="50"/>
      <c r="H36" s="50"/>
      <c r="I36" s="50"/>
      <c r="J36" s="50"/>
      <c r="K36" s="50"/>
    </row>
    <row r="37" spans="5:11" ht="15.75">
      <c r="E37" s="50"/>
      <c r="F37" s="50"/>
      <c r="G37" s="50"/>
      <c r="H37" s="50"/>
      <c r="I37" s="50"/>
      <c r="J37" s="50"/>
      <c r="K37" s="50"/>
    </row>
    <row r="38" spans="5:11" ht="15.75">
      <c r="E38" s="50"/>
      <c r="F38" s="50"/>
      <c r="G38" s="50"/>
      <c r="H38" s="50"/>
      <c r="I38" s="50"/>
      <c r="J38" s="50"/>
      <c r="K38" s="50"/>
    </row>
    <row r="39" spans="5:11" ht="15.75">
      <c r="E39" s="50"/>
      <c r="F39" s="50"/>
      <c r="G39" s="50"/>
      <c r="H39" s="50"/>
      <c r="I39" s="50"/>
      <c r="J39" s="50"/>
      <c r="K39" s="50"/>
    </row>
    <row r="40" spans="5:11" ht="15.75">
      <c r="E40" s="50"/>
      <c r="F40" s="50"/>
      <c r="G40" s="50"/>
      <c r="H40" s="50"/>
      <c r="I40" s="50"/>
      <c r="J40" s="50"/>
      <c r="K40" s="50"/>
    </row>
    <row r="41" spans="5:11" ht="15.75">
      <c r="E41" s="50"/>
      <c r="F41" s="50"/>
      <c r="G41" s="50"/>
      <c r="H41" s="50"/>
      <c r="I41" s="50"/>
      <c r="J41" s="50"/>
      <c r="K41" s="50"/>
    </row>
    <row r="42" spans="5:11" ht="15.75">
      <c r="E42" s="50"/>
      <c r="F42" s="50"/>
      <c r="G42" s="50"/>
      <c r="H42" s="50"/>
      <c r="I42" s="50"/>
      <c r="J42" s="50"/>
      <c r="K42" s="50"/>
    </row>
    <row r="43" spans="5:11" ht="15.75">
      <c r="E43" s="50"/>
      <c r="F43" s="50"/>
      <c r="G43" s="50"/>
      <c r="H43" s="50"/>
      <c r="I43" s="50"/>
      <c r="J43" s="50"/>
      <c r="K43" s="50"/>
    </row>
    <row r="44" spans="5:11" ht="15.75">
      <c r="E44" s="50"/>
      <c r="F44" s="50"/>
      <c r="G44" s="50"/>
      <c r="H44" s="50"/>
      <c r="I44" s="50"/>
      <c r="J44" s="50"/>
      <c r="K44" s="50"/>
    </row>
    <row r="45" spans="5:11" ht="15.75">
      <c r="E45" s="50"/>
      <c r="F45" s="50"/>
      <c r="G45" s="50"/>
      <c r="H45" s="50"/>
      <c r="I45" s="50"/>
      <c r="J45" s="50"/>
      <c r="K45" s="50"/>
    </row>
    <row r="46" spans="5:11" ht="15.75">
      <c r="E46" s="50"/>
      <c r="F46" s="50"/>
      <c r="G46" s="50"/>
      <c r="H46" s="50"/>
      <c r="I46" s="50"/>
      <c r="J46" s="50"/>
      <c r="K46" s="50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zoomScalePageLayoutView="0" workbookViewId="0" topLeftCell="A7">
      <selection activeCell="A29" sqref="A29:E32"/>
    </sheetView>
  </sheetViews>
  <sheetFormatPr defaultColWidth="11.375" defaultRowHeight="12.75"/>
  <cols>
    <col min="1" max="1" width="11.375" style="22" customWidth="1"/>
    <col min="2" max="2" width="11.375" style="23" customWidth="1"/>
    <col min="3" max="3" width="15.50390625" style="23" bestFit="1" customWidth="1"/>
    <col min="4" max="4" width="8.75390625" style="23" customWidth="1"/>
    <col min="5" max="10" width="11.375" style="23" customWidth="1"/>
    <col min="11" max="11" width="9.625" style="23" customWidth="1"/>
    <col min="12" max="16384" width="11.375" style="23" customWidth="1"/>
  </cols>
  <sheetData>
    <row r="1" spans="1:11" s="20" customFormat="1" ht="21">
      <c r="A1" s="19"/>
      <c r="D1" s="21" t="s">
        <v>5</v>
      </c>
      <c r="E1" s="21"/>
      <c r="F1" s="21"/>
      <c r="G1" s="21"/>
      <c r="H1" s="21"/>
      <c r="I1" s="21"/>
      <c r="J1" s="21"/>
      <c r="K1" s="21"/>
    </row>
    <row r="2" spans="1:11" s="20" customFormat="1" ht="21">
      <c r="A2" s="19"/>
      <c r="D2" s="21"/>
      <c r="E2" s="21"/>
      <c r="F2" s="21"/>
      <c r="G2" s="21"/>
      <c r="H2" s="21"/>
      <c r="I2" s="21"/>
      <c r="J2" s="21"/>
      <c r="K2" s="21"/>
    </row>
    <row r="3" spans="1:11" s="20" customFormat="1" ht="21">
      <c r="A3" s="19"/>
      <c r="D3" s="1" t="s">
        <v>34</v>
      </c>
      <c r="E3" s="21"/>
      <c r="F3" s="21"/>
      <c r="G3" s="21"/>
      <c r="H3" s="21"/>
      <c r="I3" s="21"/>
      <c r="J3" s="21"/>
      <c r="K3" s="21"/>
    </row>
    <row r="4" spans="4:11" ht="15.75">
      <c r="D4" s="24"/>
      <c r="E4" s="24"/>
      <c r="F4" s="24"/>
      <c r="G4" s="24"/>
      <c r="H4" s="24"/>
      <c r="I4" s="24"/>
      <c r="J4" s="24"/>
      <c r="K4" s="24"/>
    </row>
    <row r="5" spans="4:11" ht="21">
      <c r="D5" s="21" t="s">
        <v>32</v>
      </c>
      <c r="E5" s="24"/>
      <c r="F5" s="24"/>
      <c r="G5" s="24"/>
      <c r="H5" s="24"/>
      <c r="I5" s="24"/>
      <c r="J5" s="24"/>
      <c r="K5" s="24"/>
    </row>
    <row r="6" spans="4:11" ht="21">
      <c r="D6" s="21"/>
      <c r="E6" s="24"/>
      <c r="F6" s="24"/>
      <c r="G6" s="24"/>
      <c r="H6" s="24"/>
      <c r="I6" s="24"/>
      <c r="J6" s="24"/>
      <c r="K6" s="24"/>
    </row>
    <row r="7" spans="4:11" ht="21">
      <c r="D7" s="21"/>
      <c r="E7" s="24"/>
      <c r="F7" s="24"/>
      <c r="G7" s="24"/>
      <c r="H7" s="24"/>
      <c r="I7" s="24"/>
      <c r="J7" s="24"/>
      <c r="K7" s="24"/>
    </row>
    <row r="8" spans="3:11" ht="21">
      <c r="C8" s="21"/>
      <c r="D8" s="24"/>
      <c r="E8" s="24"/>
      <c r="F8" s="24"/>
      <c r="G8" s="24"/>
      <c r="H8" s="24"/>
      <c r="I8" s="24"/>
      <c r="J8" s="24"/>
      <c r="K8" s="24"/>
    </row>
    <row r="9" spans="3:11" ht="15.75">
      <c r="C9" s="2" t="s">
        <v>61</v>
      </c>
      <c r="D9" s="25"/>
      <c r="E9" s="24"/>
      <c r="G9" s="24"/>
      <c r="H9" s="2" t="s">
        <v>21</v>
      </c>
      <c r="I9" s="26"/>
      <c r="J9" s="24"/>
      <c r="K9" s="24"/>
    </row>
    <row r="10" spans="1:11" ht="16.5" thickBot="1">
      <c r="A10" s="27"/>
      <c r="B10" s="28"/>
      <c r="C10" s="29"/>
      <c r="D10" s="29"/>
      <c r="E10" s="29"/>
      <c r="F10" s="29"/>
      <c r="G10" s="29"/>
      <c r="H10" s="29"/>
      <c r="I10" s="29"/>
      <c r="J10" s="24"/>
      <c r="K10" s="24"/>
    </row>
    <row r="11" spans="1:11" s="31" customFormat="1" ht="15.75" customHeight="1">
      <c r="A11" s="30" t="s">
        <v>7</v>
      </c>
      <c r="C11" s="3" t="s">
        <v>35</v>
      </c>
      <c r="D11" s="32"/>
      <c r="E11" s="33">
        <v>1</v>
      </c>
      <c r="G11" s="3" t="s">
        <v>36</v>
      </c>
      <c r="I11" s="33">
        <v>9</v>
      </c>
      <c r="J11" s="32"/>
      <c r="K11" s="32"/>
    </row>
    <row r="12" spans="1:11" s="31" customFormat="1" ht="15.75" customHeight="1">
      <c r="A12" s="30"/>
      <c r="C12" s="32"/>
      <c r="D12" s="32"/>
      <c r="E12" s="34"/>
      <c r="F12" s="32"/>
      <c r="G12" s="32"/>
      <c r="H12" s="32"/>
      <c r="I12" s="34"/>
      <c r="J12" s="32"/>
      <c r="K12" s="32"/>
    </row>
    <row r="13" spans="1:11" s="31" customFormat="1" ht="15.75" customHeight="1">
      <c r="A13" s="30"/>
      <c r="C13" s="3" t="s">
        <v>37</v>
      </c>
      <c r="E13" s="33">
        <v>5</v>
      </c>
      <c r="F13" s="33"/>
      <c r="G13" s="3" t="s">
        <v>38</v>
      </c>
      <c r="I13" s="33">
        <v>5</v>
      </c>
      <c r="J13" s="34"/>
      <c r="K13" s="34"/>
    </row>
    <row r="14" spans="1:11" s="31" customFormat="1" ht="15.75" customHeight="1" thickBot="1">
      <c r="A14" s="35"/>
      <c r="B14" s="36"/>
      <c r="C14" s="36"/>
      <c r="D14" s="36"/>
      <c r="E14" s="37"/>
      <c r="F14" s="37"/>
      <c r="G14" s="36"/>
      <c r="H14" s="36"/>
      <c r="I14" s="37"/>
      <c r="K14" s="33"/>
    </row>
    <row r="15" spans="1:11" s="31" customFormat="1" ht="15.75" customHeight="1">
      <c r="A15" s="30" t="s">
        <v>8</v>
      </c>
      <c r="C15" s="3" t="s">
        <v>35</v>
      </c>
      <c r="E15" s="33">
        <v>0</v>
      </c>
      <c r="F15" s="33"/>
      <c r="G15" s="3" t="s">
        <v>38</v>
      </c>
      <c r="I15" s="33">
        <v>10</v>
      </c>
      <c r="J15" s="33"/>
      <c r="K15" s="33"/>
    </row>
    <row r="16" spans="1:11" s="31" customFormat="1" ht="15.75" customHeight="1">
      <c r="A16" s="30"/>
      <c r="E16" s="33"/>
      <c r="F16" s="33"/>
      <c r="I16" s="33"/>
      <c r="J16" s="33"/>
      <c r="K16" s="33"/>
    </row>
    <row r="17" spans="1:11" s="31" customFormat="1" ht="15.75" customHeight="1">
      <c r="A17" s="30"/>
      <c r="C17" s="31" t="str">
        <f>G11</f>
        <v>FULL STRIKE</v>
      </c>
      <c r="E17" s="33">
        <v>0</v>
      </c>
      <c r="F17" s="33"/>
      <c r="G17" s="31" t="str">
        <f>C13</f>
        <v>JOVENTUT AL-VICI C</v>
      </c>
      <c r="I17" s="33">
        <v>10</v>
      </c>
      <c r="J17" s="33"/>
      <c r="K17" s="33"/>
    </row>
    <row r="18" spans="1:11" s="31" customFormat="1" ht="15.75" customHeight="1" thickBot="1">
      <c r="A18" s="35"/>
      <c r="B18" s="36"/>
      <c r="C18" s="36"/>
      <c r="D18" s="36"/>
      <c r="E18" s="37"/>
      <c r="F18" s="37"/>
      <c r="G18" s="36"/>
      <c r="H18" s="36"/>
      <c r="I18" s="37"/>
      <c r="J18" s="33"/>
      <c r="K18" s="33"/>
    </row>
    <row r="19" spans="1:11" s="31" customFormat="1" ht="15.75" customHeight="1">
      <c r="A19" s="30" t="s">
        <v>9</v>
      </c>
      <c r="C19" s="31" t="str">
        <f>C13</f>
        <v>JOVENTUT AL-VICI C</v>
      </c>
      <c r="E19" s="33">
        <v>7</v>
      </c>
      <c r="F19" s="33"/>
      <c r="G19" s="31" t="str">
        <f>C11</f>
        <v>MEDITERRÀNIA C</v>
      </c>
      <c r="I19" s="33">
        <v>3</v>
      </c>
      <c r="J19" s="33"/>
      <c r="K19" s="33"/>
    </row>
    <row r="20" spans="1:11" s="31" customFormat="1" ht="15.75" customHeight="1">
      <c r="A20" s="30"/>
      <c r="E20" s="33"/>
      <c r="F20" s="33"/>
      <c r="I20" s="33"/>
      <c r="J20" s="33"/>
      <c r="K20" s="33"/>
    </row>
    <row r="21" spans="1:11" s="31" customFormat="1" ht="15.75" customHeight="1">
      <c r="A21" s="30"/>
      <c r="C21" s="31" t="str">
        <f>G11</f>
        <v>FULL STRIKE</v>
      </c>
      <c r="E21" s="33">
        <v>3</v>
      </c>
      <c r="F21" s="33"/>
      <c r="G21" s="3" t="s">
        <v>38</v>
      </c>
      <c r="I21" s="33">
        <v>7</v>
      </c>
      <c r="J21" s="33"/>
      <c r="K21" s="33"/>
    </row>
    <row r="22" spans="1:11" s="31" customFormat="1" ht="15.75" customHeight="1" thickBot="1">
      <c r="A22" s="35"/>
      <c r="B22" s="36"/>
      <c r="C22" s="36"/>
      <c r="D22" s="36"/>
      <c r="E22" s="37"/>
      <c r="F22" s="37"/>
      <c r="G22" s="36"/>
      <c r="H22" s="36"/>
      <c r="I22" s="37"/>
      <c r="J22" s="33"/>
      <c r="K22" s="33"/>
    </row>
    <row r="23" spans="1:11" s="31" customFormat="1" ht="15.75" customHeight="1">
      <c r="A23" s="30"/>
      <c r="E23" s="33"/>
      <c r="F23" s="33"/>
      <c r="I23" s="33"/>
      <c r="J23" s="33"/>
      <c r="K23" s="33"/>
    </row>
    <row r="24" spans="1:11" s="31" customFormat="1" ht="15.75" customHeight="1">
      <c r="A24" s="30"/>
      <c r="E24" s="33"/>
      <c r="F24" s="33"/>
      <c r="I24" s="33"/>
      <c r="J24" s="33"/>
      <c r="K24" s="33"/>
    </row>
    <row r="26" spans="1:8" s="24" customFormat="1" ht="18.75">
      <c r="A26" s="38"/>
      <c r="B26" s="4" t="s">
        <v>22</v>
      </c>
      <c r="H26" s="26"/>
    </row>
    <row r="28" spans="1:9" s="39" customFormat="1" ht="18.75">
      <c r="A28" s="40" t="s">
        <v>11</v>
      </c>
      <c r="B28" s="41"/>
      <c r="C28" s="41"/>
      <c r="D28" s="42" t="s">
        <v>19</v>
      </c>
      <c r="E28" s="42" t="s">
        <v>20</v>
      </c>
      <c r="F28" s="42" t="s">
        <v>25</v>
      </c>
      <c r="G28" s="42" t="s">
        <v>26</v>
      </c>
      <c r="H28" s="42" t="s">
        <v>27</v>
      </c>
      <c r="I28" s="42" t="s">
        <v>2</v>
      </c>
    </row>
    <row r="29" spans="1:11" ht="21">
      <c r="A29" s="56" t="s">
        <v>37</v>
      </c>
      <c r="B29" s="51"/>
      <c r="C29" s="52"/>
      <c r="D29" s="45">
        <f>SUM(4+4+7)</f>
        <v>15</v>
      </c>
      <c r="E29" s="45">
        <f>SUM(5+10+7)</f>
        <v>22</v>
      </c>
      <c r="F29" s="47"/>
      <c r="G29" s="47"/>
      <c r="H29" s="48"/>
      <c r="I29" s="49">
        <f>SUM(D29:H29)</f>
        <v>37</v>
      </c>
      <c r="J29" s="26"/>
      <c r="K29" s="26"/>
    </row>
    <row r="30" spans="1:11" ht="21">
      <c r="A30" s="57" t="s">
        <v>38</v>
      </c>
      <c r="B30" s="20"/>
      <c r="D30" s="45">
        <f>SUM(6+3+4)</f>
        <v>13</v>
      </c>
      <c r="E30" s="45">
        <f>SUM(5+10+7)</f>
        <v>22</v>
      </c>
      <c r="F30" s="46"/>
      <c r="G30" s="47"/>
      <c r="H30" s="48"/>
      <c r="I30" s="49">
        <f>SUM(D30:H30)</f>
        <v>35</v>
      </c>
      <c r="J30" s="26"/>
      <c r="K30" s="50"/>
    </row>
    <row r="31" spans="1:11" ht="21">
      <c r="A31" s="56" t="s">
        <v>36</v>
      </c>
      <c r="B31" s="43"/>
      <c r="C31" s="44"/>
      <c r="D31" s="45">
        <f>SUM(6+6+6)</f>
        <v>18</v>
      </c>
      <c r="E31" s="45">
        <f>SUM(9+0+3)</f>
        <v>12</v>
      </c>
      <c r="F31" s="46"/>
      <c r="G31" s="47"/>
      <c r="H31" s="48"/>
      <c r="I31" s="49">
        <f>SUM(D31:H31)</f>
        <v>30</v>
      </c>
      <c r="J31" s="26"/>
      <c r="K31" s="50"/>
    </row>
    <row r="32" spans="1:11" ht="21">
      <c r="A32" s="56" t="s">
        <v>35</v>
      </c>
      <c r="B32" s="43"/>
      <c r="C32" s="44"/>
      <c r="D32" s="45">
        <f>SUM(4+7+3)</f>
        <v>14</v>
      </c>
      <c r="E32" s="45">
        <f>SUM(1+0+3)</f>
        <v>4</v>
      </c>
      <c r="F32" s="46"/>
      <c r="G32" s="47"/>
      <c r="H32" s="48"/>
      <c r="I32" s="49">
        <f>SUM(D32:H32)</f>
        <v>18</v>
      </c>
      <c r="J32" s="26"/>
      <c r="K32" s="50"/>
    </row>
    <row r="33" spans="5:11" ht="15.75">
      <c r="E33" s="50"/>
      <c r="F33" s="50"/>
      <c r="G33" s="50"/>
      <c r="H33" s="50"/>
      <c r="I33" s="50"/>
      <c r="J33" s="50"/>
      <c r="K33" s="50"/>
    </row>
    <row r="34" spans="5:11" ht="15.75">
      <c r="E34" s="50"/>
      <c r="F34" s="50"/>
      <c r="G34" s="50"/>
      <c r="H34" s="50"/>
      <c r="I34" s="50"/>
      <c r="J34" s="50"/>
      <c r="K34" s="50"/>
    </row>
    <row r="35" spans="5:11" ht="15.75">
      <c r="E35" s="50"/>
      <c r="F35" s="50"/>
      <c r="G35" s="50"/>
      <c r="H35" s="50"/>
      <c r="I35" s="50"/>
      <c r="J35" s="50"/>
      <c r="K35" s="50"/>
    </row>
    <row r="36" spans="5:11" ht="15.75">
      <c r="E36" s="50"/>
      <c r="F36" s="50"/>
      <c r="G36" s="50"/>
      <c r="H36" s="50"/>
      <c r="I36" s="50"/>
      <c r="J36" s="50"/>
      <c r="K36" s="50"/>
    </row>
    <row r="37" spans="5:11" ht="15.75">
      <c r="E37" s="50"/>
      <c r="F37" s="50"/>
      <c r="G37" s="50"/>
      <c r="H37" s="50"/>
      <c r="I37" s="50"/>
      <c r="J37" s="50"/>
      <c r="K37" s="50"/>
    </row>
    <row r="38" spans="5:11" ht="15.75">
      <c r="E38" s="50"/>
      <c r="F38" s="50"/>
      <c r="G38" s="50"/>
      <c r="H38" s="50"/>
      <c r="I38" s="50"/>
      <c r="J38" s="50"/>
      <c r="K38" s="50"/>
    </row>
    <row r="39" spans="5:11" ht="15.75">
      <c r="E39" s="50"/>
      <c r="F39" s="50"/>
      <c r="G39" s="50"/>
      <c r="H39" s="50"/>
      <c r="I39" s="50"/>
      <c r="J39" s="50"/>
      <c r="K39" s="50"/>
    </row>
    <row r="40" spans="5:11" ht="15.75">
      <c r="E40" s="50"/>
      <c r="F40" s="50"/>
      <c r="G40" s="50"/>
      <c r="H40" s="50"/>
      <c r="I40" s="50"/>
      <c r="J40" s="50"/>
      <c r="K40" s="50"/>
    </row>
    <row r="41" spans="5:11" ht="15.75">
      <c r="E41" s="50"/>
      <c r="F41" s="50"/>
      <c r="G41" s="50"/>
      <c r="H41" s="50"/>
      <c r="I41" s="50"/>
      <c r="J41" s="50"/>
      <c r="K41" s="50"/>
    </row>
    <row r="42" spans="5:11" ht="15.75">
      <c r="E42" s="50"/>
      <c r="F42" s="50"/>
      <c r="G42" s="50"/>
      <c r="H42" s="50"/>
      <c r="I42" s="50"/>
      <c r="J42" s="50"/>
      <c r="K42" s="50"/>
    </row>
    <row r="43" spans="5:11" ht="15.75">
      <c r="E43" s="50"/>
      <c r="F43" s="50"/>
      <c r="G43" s="50"/>
      <c r="H43" s="50"/>
      <c r="I43" s="50"/>
      <c r="J43" s="50"/>
      <c r="K43" s="50"/>
    </row>
    <row r="44" spans="5:11" ht="15.75">
      <c r="E44" s="50"/>
      <c r="F44" s="50"/>
      <c r="G44" s="50"/>
      <c r="H44" s="50"/>
      <c r="I44" s="50"/>
      <c r="J44" s="50"/>
      <c r="K44" s="50"/>
    </row>
    <row r="45" spans="5:11" ht="15.75">
      <c r="E45" s="50"/>
      <c r="F45" s="50"/>
      <c r="G45" s="50"/>
      <c r="H45" s="50"/>
      <c r="I45" s="50"/>
      <c r="J45" s="50"/>
      <c r="K45" s="50"/>
    </row>
    <row r="46" spans="5:11" ht="15.75">
      <c r="E46" s="50"/>
      <c r="F46" s="50"/>
      <c r="G46" s="50"/>
      <c r="H46" s="50"/>
      <c r="I46" s="50"/>
      <c r="J46" s="50"/>
      <c r="K46" s="50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zoomScalePageLayoutView="0" workbookViewId="0" topLeftCell="A1">
      <selection activeCell="A29" sqref="A29:I32"/>
    </sheetView>
  </sheetViews>
  <sheetFormatPr defaultColWidth="11.375" defaultRowHeight="12.75"/>
  <cols>
    <col min="1" max="1" width="11.375" style="22" customWidth="1"/>
    <col min="2" max="2" width="11.375" style="23" customWidth="1"/>
    <col min="3" max="3" width="15.50390625" style="23" bestFit="1" customWidth="1"/>
    <col min="4" max="4" width="8.75390625" style="23" customWidth="1"/>
    <col min="5" max="10" width="11.375" style="23" customWidth="1"/>
    <col min="11" max="11" width="9.625" style="23" customWidth="1"/>
    <col min="12" max="16384" width="11.375" style="23" customWidth="1"/>
  </cols>
  <sheetData>
    <row r="1" spans="1:11" s="20" customFormat="1" ht="21">
      <c r="A1" s="19"/>
      <c r="D1" s="21" t="s">
        <v>5</v>
      </c>
      <c r="E1" s="21"/>
      <c r="F1" s="21"/>
      <c r="G1" s="21"/>
      <c r="H1" s="21"/>
      <c r="I1" s="21"/>
      <c r="J1" s="21"/>
      <c r="K1" s="21"/>
    </row>
    <row r="2" spans="1:11" s="20" customFormat="1" ht="21">
      <c r="A2" s="19"/>
      <c r="D2" s="21"/>
      <c r="E2" s="21"/>
      <c r="F2" s="21"/>
      <c r="G2" s="21"/>
      <c r="H2" s="21"/>
      <c r="I2" s="21"/>
      <c r="J2" s="21"/>
      <c r="K2" s="21"/>
    </row>
    <row r="3" spans="1:11" s="20" customFormat="1" ht="21">
      <c r="A3" s="19"/>
      <c r="D3" s="1" t="s">
        <v>34</v>
      </c>
      <c r="E3" s="21"/>
      <c r="F3" s="21"/>
      <c r="G3" s="21"/>
      <c r="H3" s="21"/>
      <c r="I3" s="21"/>
      <c r="J3" s="21"/>
      <c r="K3" s="21"/>
    </row>
    <row r="4" spans="4:11" ht="15.75">
      <c r="D4" s="24"/>
      <c r="E4" s="24"/>
      <c r="F4" s="24"/>
      <c r="G4" s="24"/>
      <c r="H4" s="24"/>
      <c r="I4" s="24"/>
      <c r="J4" s="24"/>
      <c r="K4" s="24"/>
    </row>
    <row r="5" spans="4:11" ht="21">
      <c r="D5" s="21" t="s">
        <v>32</v>
      </c>
      <c r="E5" s="24"/>
      <c r="F5" s="24"/>
      <c r="G5" s="24"/>
      <c r="H5" s="24"/>
      <c r="I5" s="24"/>
      <c r="J5" s="24"/>
      <c r="K5" s="24"/>
    </row>
    <row r="6" spans="4:11" ht="21">
      <c r="D6" s="21"/>
      <c r="E6" s="24"/>
      <c r="F6" s="24"/>
      <c r="G6" s="24"/>
      <c r="H6" s="24"/>
      <c r="I6" s="24"/>
      <c r="J6" s="24"/>
      <c r="K6" s="24"/>
    </row>
    <row r="7" spans="4:11" ht="21">
      <c r="D7" s="21"/>
      <c r="E7" s="24"/>
      <c r="F7" s="24"/>
      <c r="G7" s="24"/>
      <c r="H7" s="24"/>
      <c r="I7" s="24"/>
      <c r="J7" s="24"/>
      <c r="K7" s="24"/>
    </row>
    <row r="8" spans="3:11" ht="21">
      <c r="C8" s="21"/>
      <c r="D8" s="24"/>
      <c r="E8" s="24"/>
      <c r="F8" s="24"/>
      <c r="G8" s="24"/>
      <c r="H8" s="24"/>
      <c r="I8" s="24"/>
      <c r="J8" s="24"/>
      <c r="K8" s="24"/>
    </row>
    <row r="9" spans="3:11" ht="15.75">
      <c r="C9" s="24" t="s">
        <v>3</v>
      </c>
      <c r="D9" s="60">
        <v>43435</v>
      </c>
      <c r="E9" s="24"/>
      <c r="G9" s="24"/>
      <c r="H9" s="2" t="s">
        <v>23</v>
      </c>
      <c r="I9" s="26"/>
      <c r="J9" s="24"/>
      <c r="K9" s="24"/>
    </row>
    <row r="10" spans="1:11" ht="16.5" thickBot="1">
      <c r="A10" s="27"/>
      <c r="B10" s="28"/>
      <c r="C10" s="29"/>
      <c r="D10" s="29"/>
      <c r="E10" s="29"/>
      <c r="F10" s="29"/>
      <c r="G10" s="29"/>
      <c r="H10" s="29"/>
      <c r="I10" s="29"/>
      <c r="J10" s="24"/>
      <c r="K10" s="24"/>
    </row>
    <row r="11" spans="1:11" s="31" customFormat="1" ht="15.75" customHeight="1">
      <c r="A11" s="30" t="s">
        <v>7</v>
      </c>
      <c r="C11" s="3" t="s">
        <v>35</v>
      </c>
      <c r="D11" s="32"/>
      <c r="E11" s="33">
        <v>8</v>
      </c>
      <c r="G11" s="3" t="s">
        <v>66</v>
      </c>
      <c r="I11" s="33">
        <v>2</v>
      </c>
      <c r="J11" s="32"/>
      <c r="K11" s="32"/>
    </row>
    <row r="12" spans="1:11" s="31" customFormat="1" ht="15.75" customHeight="1">
      <c r="A12" s="30"/>
      <c r="C12" s="32"/>
      <c r="D12" s="32"/>
      <c r="E12" s="34"/>
      <c r="F12" s="32"/>
      <c r="G12" s="32"/>
      <c r="H12" s="32"/>
      <c r="I12" s="34"/>
      <c r="J12" s="32"/>
      <c r="K12" s="32"/>
    </row>
    <row r="13" spans="1:11" s="31" customFormat="1" ht="15.75" customHeight="1">
      <c r="A13" s="30"/>
      <c r="C13" s="3" t="s">
        <v>37</v>
      </c>
      <c r="E13" s="33">
        <v>1</v>
      </c>
      <c r="F13" s="33"/>
      <c r="G13" s="3" t="s">
        <v>38</v>
      </c>
      <c r="I13" s="33">
        <v>9</v>
      </c>
      <c r="J13" s="34"/>
      <c r="K13" s="34"/>
    </row>
    <row r="14" spans="1:11" s="31" customFormat="1" ht="15.75" customHeight="1" thickBot="1">
      <c r="A14" s="35"/>
      <c r="B14" s="36"/>
      <c r="C14" s="61"/>
      <c r="D14" s="36"/>
      <c r="E14" s="37"/>
      <c r="F14" s="37"/>
      <c r="G14" s="36"/>
      <c r="H14" s="36"/>
      <c r="I14" s="37"/>
      <c r="K14" s="33"/>
    </row>
    <row r="15" spans="1:11" s="31" customFormat="1" ht="15.75" customHeight="1">
      <c r="A15" s="30" t="s">
        <v>8</v>
      </c>
      <c r="C15" s="3" t="s">
        <v>35</v>
      </c>
      <c r="E15" s="33">
        <v>6</v>
      </c>
      <c r="F15" s="33"/>
      <c r="G15" s="3" t="s">
        <v>38</v>
      </c>
      <c r="I15" s="33">
        <v>4</v>
      </c>
      <c r="J15" s="33"/>
      <c r="K15" s="33"/>
    </row>
    <row r="16" spans="1:11" s="31" customFormat="1" ht="15.75" customHeight="1">
      <c r="A16" s="30"/>
      <c r="E16" s="33"/>
      <c r="F16" s="33"/>
      <c r="I16" s="33"/>
      <c r="J16" s="33"/>
      <c r="K16" s="33"/>
    </row>
    <row r="17" spans="1:11" s="31" customFormat="1" ht="15.75" customHeight="1">
      <c r="A17" s="30"/>
      <c r="C17" s="31" t="str">
        <f>G11</f>
        <v>FULL STRIKES</v>
      </c>
      <c r="E17" s="33">
        <v>0</v>
      </c>
      <c r="F17" s="33"/>
      <c r="G17" s="31" t="str">
        <f>C13</f>
        <v>JOVENTUT AL-VICI C</v>
      </c>
      <c r="I17" s="33">
        <v>10</v>
      </c>
      <c r="J17" s="33"/>
      <c r="K17" s="33"/>
    </row>
    <row r="18" spans="1:11" s="31" customFormat="1" ht="15.75" customHeight="1" thickBot="1">
      <c r="A18" s="35"/>
      <c r="B18" s="36"/>
      <c r="C18" s="36"/>
      <c r="D18" s="36"/>
      <c r="E18" s="37"/>
      <c r="F18" s="37"/>
      <c r="G18" s="36"/>
      <c r="H18" s="36"/>
      <c r="I18" s="37"/>
      <c r="J18" s="33"/>
      <c r="K18" s="33"/>
    </row>
    <row r="19" spans="1:11" s="31" customFormat="1" ht="15.75" customHeight="1">
      <c r="A19" s="30" t="s">
        <v>9</v>
      </c>
      <c r="C19" s="31" t="str">
        <f>C13</f>
        <v>JOVENTUT AL-VICI C</v>
      </c>
      <c r="E19" s="33">
        <v>10</v>
      </c>
      <c r="F19" s="33"/>
      <c r="G19" s="31" t="str">
        <f>C11</f>
        <v>MEDITERRÀNIA C</v>
      </c>
      <c r="I19" s="33">
        <v>0</v>
      </c>
      <c r="J19" s="33"/>
      <c r="K19" s="33"/>
    </row>
    <row r="20" spans="1:11" s="31" customFormat="1" ht="15.75" customHeight="1">
      <c r="A20" s="30"/>
      <c r="E20" s="33"/>
      <c r="F20" s="33"/>
      <c r="I20" s="33"/>
      <c r="J20" s="33"/>
      <c r="K20" s="33"/>
    </row>
    <row r="21" spans="1:11" s="31" customFormat="1" ht="15.75" customHeight="1">
      <c r="A21" s="30"/>
      <c r="C21" s="31" t="str">
        <f>G11</f>
        <v>FULL STRIKES</v>
      </c>
      <c r="E21" s="33">
        <v>3</v>
      </c>
      <c r="F21" s="33"/>
      <c r="G21" s="3" t="s">
        <v>38</v>
      </c>
      <c r="I21" s="33">
        <v>7</v>
      </c>
      <c r="J21" s="33"/>
      <c r="K21" s="33"/>
    </row>
    <row r="22" spans="1:11" s="31" customFormat="1" ht="15.75" customHeight="1" thickBot="1">
      <c r="A22" s="35"/>
      <c r="B22" s="36"/>
      <c r="C22" s="36"/>
      <c r="D22" s="36"/>
      <c r="E22" s="37"/>
      <c r="F22" s="37"/>
      <c r="G22" s="36"/>
      <c r="H22" s="36"/>
      <c r="I22" s="37"/>
      <c r="J22" s="33"/>
      <c r="K22" s="33"/>
    </row>
    <row r="23" spans="1:11" s="31" customFormat="1" ht="15.75" customHeight="1">
      <c r="A23" s="30"/>
      <c r="E23" s="33"/>
      <c r="F23" s="33"/>
      <c r="I23" s="33"/>
      <c r="J23" s="33"/>
      <c r="K23" s="33"/>
    </row>
    <row r="24" spans="1:11" s="31" customFormat="1" ht="15.75" customHeight="1">
      <c r="A24" s="30"/>
      <c r="E24" s="33"/>
      <c r="F24" s="33"/>
      <c r="I24" s="33"/>
      <c r="J24" s="33"/>
      <c r="K24" s="33"/>
    </row>
    <row r="26" spans="1:8" s="24" customFormat="1" ht="18.75">
      <c r="A26" s="38"/>
      <c r="B26" s="4" t="s">
        <v>24</v>
      </c>
      <c r="H26" s="26"/>
    </row>
    <row r="28" spans="1:9" s="39" customFormat="1" ht="18.75">
      <c r="A28" s="40" t="s">
        <v>11</v>
      </c>
      <c r="B28" s="41"/>
      <c r="C28" s="41"/>
      <c r="D28" s="42" t="s">
        <v>19</v>
      </c>
      <c r="E28" s="42" t="s">
        <v>20</v>
      </c>
      <c r="F28" s="42" t="s">
        <v>25</v>
      </c>
      <c r="G28" s="42" t="s">
        <v>26</v>
      </c>
      <c r="H28" s="42" t="s">
        <v>27</v>
      </c>
      <c r="I28" s="42" t="s">
        <v>2</v>
      </c>
    </row>
    <row r="29" spans="1:11" ht="21">
      <c r="A29" s="56" t="s">
        <v>37</v>
      </c>
      <c r="B29" s="51"/>
      <c r="C29" s="52"/>
      <c r="D29" s="45">
        <f>SUM(4+4+7)</f>
        <v>15</v>
      </c>
      <c r="E29" s="45">
        <f>SUM(5+10+7)</f>
        <v>22</v>
      </c>
      <c r="F29" s="45">
        <f>SUM(1+10+10)</f>
        <v>21</v>
      </c>
      <c r="G29" s="47"/>
      <c r="H29" s="48"/>
      <c r="I29" s="49">
        <f>SUM(D29:H29)</f>
        <v>58</v>
      </c>
      <c r="J29" s="26"/>
      <c r="K29" s="26"/>
    </row>
    <row r="30" spans="1:11" ht="21">
      <c r="A30" s="57" t="s">
        <v>38</v>
      </c>
      <c r="B30" s="20"/>
      <c r="D30" s="45">
        <f>SUM(6+3+4)</f>
        <v>13</v>
      </c>
      <c r="E30" s="45">
        <f>SUM(5+10+7)</f>
        <v>22</v>
      </c>
      <c r="F30" s="45">
        <f>SUM(9+4+7)</f>
        <v>20</v>
      </c>
      <c r="G30" s="47"/>
      <c r="H30" s="48"/>
      <c r="I30" s="49">
        <f>SUM(D30:H30)</f>
        <v>55</v>
      </c>
      <c r="J30" s="26"/>
      <c r="K30" s="50"/>
    </row>
    <row r="31" spans="1:11" ht="21">
      <c r="A31" s="56" t="s">
        <v>36</v>
      </c>
      <c r="B31" s="43"/>
      <c r="C31" s="44"/>
      <c r="D31" s="45">
        <f>SUM(6+6+6)</f>
        <v>18</v>
      </c>
      <c r="E31" s="45">
        <f>SUM(9+0+3)</f>
        <v>12</v>
      </c>
      <c r="F31" s="45">
        <f>SUM(2+0+3)</f>
        <v>5</v>
      </c>
      <c r="G31" s="47"/>
      <c r="H31" s="48"/>
      <c r="I31" s="49">
        <f>SUM(D31:H31)</f>
        <v>35</v>
      </c>
      <c r="J31" s="26"/>
      <c r="K31" s="50"/>
    </row>
    <row r="32" spans="1:11" ht="21">
      <c r="A32" s="56" t="s">
        <v>35</v>
      </c>
      <c r="B32" s="43"/>
      <c r="C32" s="44"/>
      <c r="D32" s="45">
        <f>SUM(4+7+3)</f>
        <v>14</v>
      </c>
      <c r="E32" s="45">
        <f>SUM(1+0+3)</f>
        <v>4</v>
      </c>
      <c r="F32" s="45">
        <f>SUM(8+6+0)</f>
        <v>14</v>
      </c>
      <c r="G32" s="47"/>
      <c r="H32" s="48"/>
      <c r="I32" s="49">
        <f>SUM(D32:H32)</f>
        <v>32</v>
      </c>
      <c r="J32" s="26"/>
      <c r="K32" s="50"/>
    </row>
    <row r="33" spans="5:11" ht="15.75">
      <c r="E33" s="50"/>
      <c r="F33" s="50"/>
      <c r="G33" s="50"/>
      <c r="H33" s="50"/>
      <c r="I33" s="50"/>
      <c r="J33" s="50"/>
      <c r="K33" s="50"/>
    </row>
    <row r="34" spans="5:11" ht="15.75">
      <c r="E34" s="50"/>
      <c r="F34" s="50"/>
      <c r="G34" s="50"/>
      <c r="H34" s="50"/>
      <c r="I34" s="50"/>
      <c r="J34" s="50"/>
      <c r="K34" s="50"/>
    </row>
    <row r="35" spans="5:11" ht="15.75">
      <c r="E35" s="50"/>
      <c r="F35" s="50"/>
      <c r="G35" s="50"/>
      <c r="H35" s="50"/>
      <c r="I35" s="50"/>
      <c r="J35" s="50"/>
      <c r="K35" s="50"/>
    </row>
    <row r="36" spans="5:11" ht="15.75">
      <c r="E36" s="50"/>
      <c r="F36" s="50"/>
      <c r="G36" s="50"/>
      <c r="H36" s="50"/>
      <c r="I36" s="50"/>
      <c r="J36" s="50"/>
      <c r="K36" s="50"/>
    </row>
    <row r="37" spans="5:11" ht="15.75">
      <c r="E37" s="50"/>
      <c r="F37" s="50"/>
      <c r="G37" s="50"/>
      <c r="H37" s="50"/>
      <c r="I37" s="50"/>
      <c r="J37" s="50"/>
      <c r="K37" s="50"/>
    </row>
    <row r="38" spans="5:11" ht="15.75">
      <c r="E38" s="50"/>
      <c r="F38" s="50"/>
      <c r="G38" s="50"/>
      <c r="H38" s="50"/>
      <c r="I38" s="50"/>
      <c r="J38" s="50"/>
      <c r="K38" s="50"/>
    </row>
    <row r="39" spans="5:11" ht="15.75">
      <c r="E39" s="50"/>
      <c r="F39" s="50"/>
      <c r="G39" s="50"/>
      <c r="H39" s="50"/>
      <c r="I39" s="50"/>
      <c r="J39" s="50"/>
      <c r="K39" s="50"/>
    </row>
    <row r="40" spans="5:11" ht="15.75">
      <c r="E40" s="50"/>
      <c r="F40" s="50"/>
      <c r="G40" s="50"/>
      <c r="H40" s="50"/>
      <c r="I40" s="50"/>
      <c r="J40" s="50"/>
      <c r="K40" s="50"/>
    </row>
    <row r="41" spans="5:11" ht="15.75">
      <c r="E41" s="50"/>
      <c r="F41" s="50"/>
      <c r="G41" s="50"/>
      <c r="H41" s="50"/>
      <c r="I41" s="50"/>
      <c r="J41" s="50"/>
      <c r="K41" s="50"/>
    </row>
    <row r="42" spans="5:11" ht="15.75">
      <c r="E42" s="50"/>
      <c r="F42" s="50"/>
      <c r="G42" s="50"/>
      <c r="H42" s="50"/>
      <c r="I42" s="50"/>
      <c r="J42" s="50"/>
      <c r="K42" s="50"/>
    </row>
    <row r="43" spans="5:11" ht="15.75">
      <c r="E43" s="50"/>
      <c r="F43" s="50"/>
      <c r="G43" s="50"/>
      <c r="H43" s="50"/>
      <c r="I43" s="50"/>
      <c r="J43" s="50"/>
      <c r="K43" s="50"/>
    </row>
    <row r="44" spans="5:11" ht="15.75">
      <c r="E44" s="50"/>
      <c r="F44" s="50"/>
      <c r="G44" s="50"/>
      <c r="H44" s="50"/>
      <c r="I44" s="50"/>
      <c r="J44" s="50"/>
      <c r="K44" s="50"/>
    </row>
    <row r="45" spans="5:11" ht="15.75">
      <c r="E45" s="50"/>
      <c r="F45" s="50"/>
      <c r="G45" s="50"/>
      <c r="H45" s="50"/>
      <c r="I45" s="50"/>
      <c r="J45" s="50"/>
      <c r="K45" s="50"/>
    </row>
    <row r="46" spans="5:11" ht="15.75">
      <c r="E46" s="50"/>
      <c r="F46" s="50"/>
      <c r="G46" s="50"/>
      <c r="H46" s="50"/>
      <c r="I46" s="50"/>
      <c r="J46" s="50"/>
      <c r="K46" s="50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0">
      <selection activeCell="A29" sqref="A29:G32"/>
    </sheetView>
  </sheetViews>
  <sheetFormatPr defaultColWidth="11.375" defaultRowHeight="12.75"/>
  <cols>
    <col min="1" max="1" width="11.375" style="22" customWidth="1"/>
    <col min="2" max="2" width="7.375" style="23" customWidth="1"/>
    <col min="3" max="3" width="12.25390625" style="23" customWidth="1"/>
    <col min="4" max="4" width="8.75390625" style="23" customWidth="1"/>
    <col min="5" max="5" width="9.00390625" style="23" customWidth="1"/>
    <col min="6" max="6" width="9.50390625" style="23" customWidth="1"/>
    <col min="7" max="7" width="10.25390625" style="23" customWidth="1"/>
    <col min="8" max="10" width="11.375" style="23" customWidth="1"/>
    <col min="11" max="11" width="9.625" style="23" customWidth="1"/>
    <col min="12" max="16384" width="11.375" style="23" customWidth="1"/>
  </cols>
  <sheetData>
    <row r="1" spans="1:11" s="20" customFormat="1" ht="21">
      <c r="A1" s="19"/>
      <c r="D1" s="21" t="s">
        <v>5</v>
      </c>
      <c r="E1" s="21"/>
      <c r="F1" s="21"/>
      <c r="G1" s="21"/>
      <c r="H1" s="21"/>
      <c r="I1" s="21"/>
      <c r="J1" s="21"/>
      <c r="K1" s="21"/>
    </row>
    <row r="2" spans="1:11" s="20" customFormat="1" ht="21">
      <c r="A2" s="19"/>
      <c r="D2" s="21"/>
      <c r="E2" s="21"/>
      <c r="F2" s="21"/>
      <c r="G2" s="21"/>
      <c r="H2" s="21"/>
      <c r="I2" s="21"/>
      <c r="J2" s="21"/>
      <c r="K2" s="21"/>
    </row>
    <row r="3" spans="1:11" s="20" customFormat="1" ht="21">
      <c r="A3" s="19"/>
      <c r="D3" s="1" t="s">
        <v>34</v>
      </c>
      <c r="E3" s="21"/>
      <c r="F3" s="21"/>
      <c r="G3" s="21"/>
      <c r="H3" s="21"/>
      <c r="I3" s="21"/>
      <c r="J3" s="21"/>
      <c r="K3" s="21"/>
    </row>
    <row r="4" spans="4:11" ht="15.75">
      <c r="D4" s="24"/>
      <c r="E4" s="24"/>
      <c r="F4" s="24"/>
      <c r="G4" s="24"/>
      <c r="H4" s="24"/>
      <c r="I4" s="24"/>
      <c r="J4" s="24"/>
      <c r="K4" s="24"/>
    </row>
    <row r="5" spans="4:11" ht="21">
      <c r="D5" s="21" t="s">
        <v>32</v>
      </c>
      <c r="E5" s="24"/>
      <c r="F5" s="24"/>
      <c r="G5" s="24"/>
      <c r="H5" s="24"/>
      <c r="I5" s="24"/>
      <c r="J5" s="24"/>
      <c r="K5" s="24"/>
    </row>
    <row r="6" spans="4:11" ht="21">
      <c r="D6" s="21"/>
      <c r="E6" s="24"/>
      <c r="F6" s="24"/>
      <c r="G6" s="24"/>
      <c r="H6" s="24"/>
      <c r="I6" s="24"/>
      <c r="J6" s="24"/>
      <c r="K6" s="24"/>
    </row>
    <row r="7" spans="4:11" ht="21">
      <c r="D7" s="21"/>
      <c r="E7" s="24"/>
      <c r="F7" s="24"/>
      <c r="G7" s="24"/>
      <c r="H7" s="24"/>
      <c r="I7" s="24"/>
      <c r="J7" s="24"/>
      <c r="K7" s="24"/>
    </row>
    <row r="8" spans="3:11" ht="21">
      <c r="C8" s="21"/>
      <c r="D8" s="24"/>
      <c r="E8" s="24"/>
      <c r="F8" s="24"/>
      <c r="G8" s="24"/>
      <c r="H8" s="24"/>
      <c r="I8" s="24"/>
      <c r="J8" s="24"/>
      <c r="K8" s="24"/>
    </row>
    <row r="9" spans="3:11" ht="15.75">
      <c r="C9" s="24" t="s">
        <v>3</v>
      </c>
      <c r="D9" s="25">
        <v>43498</v>
      </c>
      <c r="E9" s="24"/>
      <c r="G9" s="24"/>
      <c r="H9" s="2" t="s">
        <v>29</v>
      </c>
      <c r="I9" s="26"/>
      <c r="J9" s="24"/>
      <c r="K9" s="24"/>
    </row>
    <row r="10" spans="1:11" ht="16.5" thickBot="1">
      <c r="A10" s="27"/>
      <c r="B10" s="28"/>
      <c r="C10" s="29"/>
      <c r="D10" s="29"/>
      <c r="E10" s="29"/>
      <c r="F10" s="29"/>
      <c r="G10" s="29"/>
      <c r="H10" s="29"/>
      <c r="I10" s="29"/>
      <c r="J10" s="24"/>
      <c r="K10" s="24"/>
    </row>
    <row r="11" spans="1:11" s="31" customFormat="1" ht="15.75" customHeight="1">
      <c r="A11" s="30" t="s">
        <v>7</v>
      </c>
      <c r="C11" s="3" t="s">
        <v>35</v>
      </c>
      <c r="D11" s="32"/>
      <c r="E11" s="33">
        <v>5</v>
      </c>
      <c r="G11" s="3" t="s">
        <v>36</v>
      </c>
      <c r="I11" s="33">
        <v>5</v>
      </c>
      <c r="J11" s="32"/>
      <c r="K11" s="32"/>
    </row>
    <row r="12" spans="1:11" s="31" customFormat="1" ht="15.75" customHeight="1">
      <c r="A12" s="30"/>
      <c r="C12" s="32"/>
      <c r="D12" s="32"/>
      <c r="E12" s="34"/>
      <c r="F12" s="32"/>
      <c r="G12" s="32"/>
      <c r="H12" s="32"/>
      <c r="I12" s="34"/>
      <c r="J12" s="32"/>
      <c r="K12" s="32"/>
    </row>
    <row r="13" spans="1:11" s="31" customFormat="1" ht="15.75" customHeight="1">
      <c r="A13" s="30"/>
      <c r="C13" s="3" t="s">
        <v>37</v>
      </c>
      <c r="E13" s="33">
        <v>0</v>
      </c>
      <c r="F13" s="33"/>
      <c r="G13" s="3" t="s">
        <v>38</v>
      </c>
      <c r="I13" s="33">
        <v>10</v>
      </c>
      <c r="J13" s="34"/>
      <c r="K13" s="34"/>
    </row>
    <row r="14" spans="1:11" s="31" customFormat="1" ht="15.75" customHeight="1" thickBot="1">
      <c r="A14" s="35"/>
      <c r="B14" s="36"/>
      <c r="C14" s="36"/>
      <c r="D14" s="36"/>
      <c r="E14" s="37"/>
      <c r="F14" s="37"/>
      <c r="G14" s="36"/>
      <c r="H14" s="36"/>
      <c r="I14" s="37"/>
      <c r="K14" s="33"/>
    </row>
    <row r="15" spans="1:11" s="31" customFormat="1" ht="15.75" customHeight="1">
      <c r="A15" s="30" t="s">
        <v>8</v>
      </c>
      <c r="C15" s="3" t="s">
        <v>35</v>
      </c>
      <c r="E15" s="33">
        <v>0</v>
      </c>
      <c r="F15" s="33"/>
      <c r="G15" s="3" t="s">
        <v>38</v>
      </c>
      <c r="I15" s="33">
        <v>10</v>
      </c>
      <c r="J15" s="33"/>
      <c r="K15" s="33"/>
    </row>
    <row r="16" spans="1:11" s="31" customFormat="1" ht="15.75" customHeight="1">
      <c r="A16" s="30"/>
      <c r="E16" s="33"/>
      <c r="F16" s="33"/>
      <c r="I16" s="33"/>
      <c r="J16" s="33"/>
      <c r="K16" s="33"/>
    </row>
    <row r="17" spans="1:11" s="31" customFormat="1" ht="15.75" customHeight="1">
      <c r="A17" s="30"/>
      <c r="C17" s="31" t="str">
        <f>G11</f>
        <v>FULL STRIKE</v>
      </c>
      <c r="E17" s="33">
        <v>0</v>
      </c>
      <c r="F17" s="33"/>
      <c r="G17" s="31" t="str">
        <f>C13</f>
        <v>JOVENTUT AL-VICI C</v>
      </c>
      <c r="I17" s="33">
        <v>10</v>
      </c>
      <c r="J17" s="33"/>
      <c r="K17" s="33"/>
    </row>
    <row r="18" spans="1:11" s="31" customFormat="1" ht="15.75" customHeight="1" thickBot="1">
      <c r="A18" s="35"/>
      <c r="B18" s="36"/>
      <c r="C18" s="36"/>
      <c r="D18" s="36"/>
      <c r="E18" s="37"/>
      <c r="F18" s="37"/>
      <c r="G18" s="36"/>
      <c r="H18" s="36"/>
      <c r="I18" s="37"/>
      <c r="J18" s="33"/>
      <c r="K18" s="33"/>
    </row>
    <row r="19" spans="1:11" s="31" customFormat="1" ht="15.75" customHeight="1">
      <c r="A19" s="30" t="s">
        <v>9</v>
      </c>
      <c r="C19" s="31" t="str">
        <f>C13</f>
        <v>JOVENTUT AL-VICI C</v>
      </c>
      <c r="E19" s="33">
        <v>7</v>
      </c>
      <c r="F19" s="33"/>
      <c r="G19" s="31" t="str">
        <f>C11</f>
        <v>MEDITERRÀNIA C</v>
      </c>
      <c r="I19" s="33">
        <v>3</v>
      </c>
      <c r="J19" s="33"/>
      <c r="K19" s="33"/>
    </row>
    <row r="20" spans="1:11" s="31" customFormat="1" ht="15.75" customHeight="1">
      <c r="A20" s="30"/>
      <c r="E20" s="33"/>
      <c r="F20" s="33"/>
      <c r="I20" s="33"/>
      <c r="J20" s="33"/>
      <c r="K20" s="33"/>
    </row>
    <row r="21" spans="1:11" s="31" customFormat="1" ht="15.75" customHeight="1">
      <c r="A21" s="30"/>
      <c r="C21" s="31" t="str">
        <f>G11</f>
        <v>FULL STRIKE</v>
      </c>
      <c r="E21" s="33">
        <v>1</v>
      </c>
      <c r="F21" s="33"/>
      <c r="G21" s="3" t="s">
        <v>38</v>
      </c>
      <c r="I21" s="33">
        <v>9</v>
      </c>
      <c r="J21" s="33"/>
      <c r="K21" s="33"/>
    </row>
    <row r="22" spans="1:11" s="31" customFormat="1" ht="15.75" customHeight="1" thickBot="1">
      <c r="A22" s="35"/>
      <c r="B22" s="36"/>
      <c r="C22" s="36"/>
      <c r="D22" s="36"/>
      <c r="E22" s="37"/>
      <c r="F22" s="37"/>
      <c r="G22" s="36"/>
      <c r="H22" s="36"/>
      <c r="I22" s="37"/>
      <c r="J22" s="33"/>
      <c r="K22" s="33"/>
    </row>
    <row r="23" spans="1:11" s="31" customFormat="1" ht="15.75" customHeight="1">
      <c r="A23" s="30"/>
      <c r="E23" s="33"/>
      <c r="F23" s="33"/>
      <c r="I23" s="33"/>
      <c r="J23" s="33"/>
      <c r="K23" s="33"/>
    </row>
    <row r="24" spans="1:11" s="31" customFormat="1" ht="15.75" customHeight="1">
      <c r="A24" s="30"/>
      <c r="E24" s="33"/>
      <c r="F24" s="33"/>
      <c r="I24" s="33"/>
      <c r="J24" s="33"/>
      <c r="K24" s="33"/>
    </row>
    <row r="26" spans="1:8" s="24" customFormat="1" ht="18.75">
      <c r="A26" s="38"/>
      <c r="B26" s="4" t="s">
        <v>33</v>
      </c>
      <c r="H26" s="26"/>
    </row>
    <row r="28" spans="1:9" s="39" customFormat="1" ht="18.75">
      <c r="A28" s="40" t="s">
        <v>11</v>
      </c>
      <c r="B28" s="41"/>
      <c r="C28" s="41"/>
      <c r="D28" s="42" t="s">
        <v>19</v>
      </c>
      <c r="E28" s="42" t="s">
        <v>20</v>
      </c>
      <c r="F28" s="42" t="s">
        <v>25</v>
      </c>
      <c r="G28" s="42" t="s">
        <v>26</v>
      </c>
      <c r="H28" s="42" t="s">
        <v>27</v>
      </c>
      <c r="I28" s="42" t="s">
        <v>2</v>
      </c>
    </row>
    <row r="29" spans="1:11" ht="21">
      <c r="A29" s="56" t="s">
        <v>38</v>
      </c>
      <c r="B29" s="43"/>
      <c r="C29" s="44"/>
      <c r="D29" s="45">
        <f>SUM(6+3+4)</f>
        <v>13</v>
      </c>
      <c r="E29" s="45">
        <f>SUM(5+10+7)</f>
        <v>22</v>
      </c>
      <c r="F29" s="45">
        <f>SUM(9+4+7)</f>
        <v>20</v>
      </c>
      <c r="G29" s="45">
        <f>SUM(10+10+9)</f>
        <v>29</v>
      </c>
      <c r="H29" s="48"/>
      <c r="I29" s="49">
        <f>SUM(D29:H29)</f>
        <v>84</v>
      </c>
      <c r="J29" s="26"/>
      <c r="K29" s="26"/>
    </row>
    <row r="30" spans="1:11" ht="21">
      <c r="A30" s="57" t="s">
        <v>37</v>
      </c>
      <c r="C30" s="50"/>
      <c r="D30" s="45">
        <f>SUM(4+4+7)</f>
        <v>15</v>
      </c>
      <c r="E30" s="45">
        <f>SUM(5+10+7)</f>
        <v>22</v>
      </c>
      <c r="F30" s="45">
        <f>SUM(1+10+10)</f>
        <v>21</v>
      </c>
      <c r="G30" s="45">
        <f>SUM(0+10+7)</f>
        <v>17</v>
      </c>
      <c r="H30" s="48"/>
      <c r="I30" s="49">
        <f>SUM(D30:H30)</f>
        <v>75</v>
      </c>
      <c r="J30" s="26"/>
      <c r="K30" s="50"/>
    </row>
    <row r="31" spans="1:11" ht="21">
      <c r="A31" s="56" t="s">
        <v>36</v>
      </c>
      <c r="B31" s="43"/>
      <c r="C31" s="44"/>
      <c r="D31" s="45">
        <f>SUM(6+6+6)</f>
        <v>18</v>
      </c>
      <c r="E31" s="45">
        <f>SUM(9+0+3)</f>
        <v>12</v>
      </c>
      <c r="F31" s="45">
        <f>SUM(2+0+3)</f>
        <v>5</v>
      </c>
      <c r="G31" s="45">
        <f>SUM(5+0+1)</f>
        <v>6</v>
      </c>
      <c r="H31" s="48"/>
      <c r="I31" s="49">
        <f>SUM(D31:H31)</f>
        <v>41</v>
      </c>
      <c r="J31" s="26"/>
      <c r="K31" s="50"/>
    </row>
    <row r="32" spans="1:11" ht="21">
      <c r="A32" s="56" t="s">
        <v>35</v>
      </c>
      <c r="B32" s="43"/>
      <c r="C32" s="44"/>
      <c r="D32" s="45">
        <f>SUM(4+7+3)</f>
        <v>14</v>
      </c>
      <c r="E32" s="45">
        <f>SUM(1+0+3)</f>
        <v>4</v>
      </c>
      <c r="F32" s="45">
        <f>SUM(8+6+0)</f>
        <v>14</v>
      </c>
      <c r="G32" s="45">
        <f>SUM(5+0+3)</f>
        <v>8</v>
      </c>
      <c r="H32" s="48"/>
      <c r="I32" s="49">
        <f>SUM(D32:H32)</f>
        <v>40</v>
      </c>
      <c r="J32" s="26"/>
      <c r="K32" s="50"/>
    </row>
    <row r="33" spans="5:11" ht="15.75">
      <c r="E33" s="50"/>
      <c r="F33" s="50"/>
      <c r="G33" s="50"/>
      <c r="H33" s="50"/>
      <c r="I33" s="50"/>
      <c r="J33" s="50"/>
      <c r="K33" s="50"/>
    </row>
    <row r="34" spans="5:11" ht="15.75">
      <c r="E34" s="50"/>
      <c r="F34" s="50"/>
      <c r="G34" s="50"/>
      <c r="H34" s="50"/>
      <c r="I34" s="50"/>
      <c r="J34" s="50"/>
      <c r="K34" s="50"/>
    </row>
    <row r="35" spans="5:11" ht="15.75">
      <c r="E35" s="50"/>
      <c r="F35" s="50"/>
      <c r="G35" s="50"/>
      <c r="H35" s="50"/>
      <c r="I35" s="50"/>
      <c r="J35" s="50"/>
      <c r="K35" s="50"/>
    </row>
    <row r="36" spans="5:11" ht="15.75">
      <c r="E36" s="50"/>
      <c r="F36" s="50"/>
      <c r="G36" s="50"/>
      <c r="H36" s="50"/>
      <c r="I36" s="50"/>
      <c r="J36" s="50"/>
      <c r="K36" s="50"/>
    </row>
    <row r="37" spans="5:11" ht="15.75">
      <c r="E37" s="50"/>
      <c r="F37" s="50"/>
      <c r="G37" s="50"/>
      <c r="H37" s="50"/>
      <c r="I37" s="50"/>
      <c r="J37" s="50"/>
      <c r="K37" s="50"/>
    </row>
    <row r="38" spans="5:11" ht="15.75">
      <c r="E38" s="50"/>
      <c r="F38" s="50"/>
      <c r="G38" s="50"/>
      <c r="H38" s="50"/>
      <c r="I38" s="50"/>
      <c r="J38" s="50"/>
      <c r="K38" s="50"/>
    </row>
    <row r="39" spans="5:11" ht="15.75">
      <c r="E39" s="50"/>
      <c r="F39" s="50"/>
      <c r="G39" s="50"/>
      <c r="H39" s="50"/>
      <c r="I39" s="50"/>
      <c r="J39" s="50"/>
      <c r="K39" s="50"/>
    </row>
    <row r="40" spans="5:11" ht="15.75">
      <c r="E40" s="50"/>
      <c r="F40" s="50"/>
      <c r="G40" s="50"/>
      <c r="H40" s="50"/>
      <c r="I40" s="50"/>
      <c r="J40" s="50"/>
      <c r="K40" s="50"/>
    </row>
    <row r="41" spans="5:11" ht="15.75">
      <c r="E41" s="50"/>
      <c r="F41" s="50"/>
      <c r="G41" s="50"/>
      <c r="H41" s="50"/>
      <c r="I41" s="50"/>
      <c r="J41" s="50"/>
      <c r="K41" s="50"/>
    </row>
    <row r="42" spans="5:11" ht="15.75">
      <c r="E42" s="50"/>
      <c r="F42" s="50"/>
      <c r="G42" s="50"/>
      <c r="H42" s="50"/>
      <c r="I42" s="50"/>
      <c r="J42" s="50"/>
      <c r="K42" s="50"/>
    </row>
    <row r="43" spans="5:11" ht="15.75">
      <c r="E43" s="50"/>
      <c r="F43" s="50"/>
      <c r="G43" s="50"/>
      <c r="H43" s="50"/>
      <c r="I43" s="50"/>
      <c r="J43" s="50"/>
      <c r="K43" s="50"/>
    </row>
    <row r="44" spans="5:11" ht="15.75">
      <c r="E44" s="50"/>
      <c r="F44" s="50"/>
      <c r="G44" s="50"/>
      <c r="H44" s="50"/>
      <c r="I44" s="50"/>
      <c r="J44" s="50"/>
      <c r="K44" s="50"/>
    </row>
    <row r="45" spans="5:11" ht="15.75">
      <c r="E45" s="50"/>
      <c r="F45" s="50"/>
      <c r="G45" s="50"/>
      <c r="H45" s="50"/>
      <c r="I45" s="50"/>
      <c r="J45" s="50"/>
      <c r="K45" s="50"/>
    </row>
    <row r="46" spans="5:11" ht="15.75">
      <c r="E46" s="50"/>
      <c r="F46" s="50"/>
      <c r="G46" s="50"/>
      <c r="H46" s="50"/>
      <c r="I46" s="50"/>
      <c r="J46" s="50"/>
      <c r="K46" s="50"/>
    </row>
  </sheetData>
  <sheetProtection/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D41" sqref="D41"/>
    </sheetView>
  </sheetViews>
  <sheetFormatPr defaultColWidth="11.375" defaultRowHeight="15.75" customHeight="1"/>
  <cols>
    <col min="1" max="1" width="11.375" style="22" customWidth="1"/>
    <col min="2" max="2" width="15.50390625" style="23" bestFit="1" customWidth="1"/>
    <col min="3" max="3" width="10.00390625" style="23" customWidth="1"/>
    <col min="4" max="9" width="11.375" style="23" customWidth="1"/>
    <col min="10" max="10" width="9.625" style="23" customWidth="1"/>
    <col min="11" max="16384" width="11.375" style="23" customWidth="1"/>
  </cols>
  <sheetData>
    <row r="1" spans="1:10" s="20" customFormat="1" ht="21">
      <c r="A1" s="19"/>
      <c r="C1" s="21" t="s">
        <v>5</v>
      </c>
      <c r="D1" s="21"/>
      <c r="E1" s="21"/>
      <c r="F1" s="21"/>
      <c r="G1" s="21"/>
      <c r="H1" s="21"/>
      <c r="I1" s="21"/>
      <c r="J1" s="21"/>
    </row>
    <row r="2" spans="1:10" s="20" customFormat="1" ht="21">
      <c r="A2" s="19"/>
      <c r="C2" s="21"/>
      <c r="D2" s="21"/>
      <c r="E2" s="21"/>
      <c r="F2" s="21"/>
      <c r="G2" s="21"/>
      <c r="H2" s="21"/>
      <c r="I2" s="21"/>
      <c r="J2" s="21"/>
    </row>
    <row r="3" spans="1:10" s="20" customFormat="1" ht="21">
      <c r="A3" s="19"/>
      <c r="C3" s="1" t="s">
        <v>34</v>
      </c>
      <c r="D3" s="21"/>
      <c r="E3" s="21"/>
      <c r="F3" s="21"/>
      <c r="G3" s="21"/>
      <c r="H3" s="21"/>
      <c r="I3" s="21"/>
      <c r="J3" s="21"/>
    </row>
    <row r="4" spans="3:10" ht="15.75">
      <c r="C4" s="24"/>
      <c r="D4" s="24"/>
      <c r="E4" s="24"/>
      <c r="F4" s="24"/>
      <c r="G4" s="24"/>
      <c r="H4" s="24"/>
      <c r="I4" s="24"/>
      <c r="J4" s="24"/>
    </row>
    <row r="5" spans="3:10" ht="21">
      <c r="C5" s="21" t="s">
        <v>32</v>
      </c>
      <c r="D5" s="24"/>
      <c r="E5" s="24"/>
      <c r="F5" s="24"/>
      <c r="G5" s="24"/>
      <c r="H5" s="24"/>
      <c r="I5" s="24"/>
      <c r="J5" s="24"/>
    </row>
    <row r="6" spans="3:10" ht="21">
      <c r="C6" s="21"/>
      <c r="D6" s="24"/>
      <c r="E6" s="24"/>
      <c r="F6" s="24"/>
      <c r="G6" s="24"/>
      <c r="H6" s="24"/>
      <c r="I6" s="24"/>
      <c r="J6" s="24"/>
    </row>
    <row r="7" spans="3:10" ht="21">
      <c r="C7" s="21"/>
      <c r="D7" s="24"/>
      <c r="E7" s="24"/>
      <c r="F7" s="24"/>
      <c r="G7" s="24"/>
      <c r="H7" s="24"/>
      <c r="I7" s="24"/>
      <c r="J7" s="24"/>
    </row>
    <row r="8" spans="2:10" ht="21">
      <c r="B8" s="21"/>
      <c r="C8" s="24"/>
      <c r="D8" s="24"/>
      <c r="E8" s="24"/>
      <c r="F8" s="24"/>
      <c r="G8" s="24"/>
      <c r="H8" s="24"/>
      <c r="I8" s="24"/>
      <c r="J8" s="24"/>
    </row>
    <row r="9" spans="2:10" ht="15.75">
      <c r="B9" s="24" t="s">
        <v>3</v>
      </c>
      <c r="C9" s="25">
        <v>43540</v>
      </c>
      <c r="D9" s="24"/>
      <c r="F9" s="24"/>
      <c r="G9" s="2" t="s">
        <v>28</v>
      </c>
      <c r="H9" s="26"/>
      <c r="I9" s="24"/>
      <c r="J9" s="24"/>
    </row>
    <row r="10" spans="1:10" ht="16.5" thickBot="1">
      <c r="A10" s="27"/>
      <c r="B10" s="29"/>
      <c r="C10" s="29"/>
      <c r="D10" s="29"/>
      <c r="E10" s="29"/>
      <c r="F10" s="29"/>
      <c r="G10" s="29"/>
      <c r="H10" s="29"/>
      <c r="I10" s="24"/>
      <c r="J10" s="24"/>
    </row>
    <row r="11" spans="1:10" s="31" customFormat="1" ht="15.75" customHeight="1">
      <c r="A11" s="30" t="s">
        <v>7</v>
      </c>
      <c r="B11" s="3" t="s">
        <v>35</v>
      </c>
      <c r="C11" s="32"/>
      <c r="D11" s="33">
        <v>0</v>
      </c>
      <c r="F11" s="3" t="s">
        <v>66</v>
      </c>
      <c r="H11" s="33">
        <v>10</v>
      </c>
      <c r="I11" s="32"/>
      <c r="J11" s="32"/>
    </row>
    <row r="12" spans="1:10" s="31" customFormat="1" ht="15.75" customHeight="1">
      <c r="A12" s="30"/>
      <c r="B12" s="32"/>
      <c r="C12" s="32"/>
      <c r="D12" s="34"/>
      <c r="E12" s="32"/>
      <c r="F12" s="32"/>
      <c r="G12" s="32"/>
      <c r="H12" s="34"/>
      <c r="I12" s="32"/>
      <c r="J12" s="32"/>
    </row>
    <row r="13" spans="1:10" s="31" customFormat="1" ht="15.75" customHeight="1">
      <c r="A13" s="30"/>
      <c r="B13" s="3" t="s">
        <v>37</v>
      </c>
      <c r="D13" s="33">
        <v>5</v>
      </c>
      <c r="E13" s="33"/>
      <c r="F13" s="3" t="s">
        <v>38</v>
      </c>
      <c r="H13" s="33">
        <v>5</v>
      </c>
      <c r="I13" s="34"/>
      <c r="J13" s="34"/>
    </row>
    <row r="14" spans="1:10" s="31" customFormat="1" ht="15.75" customHeight="1" thickBot="1">
      <c r="A14" s="35"/>
      <c r="B14" s="36"/>
      <c r="C14" s="36"/>
      <c r="D14" s="37"/>
      <c r="E14" s="37"/>
      <c r="F14" s="36"/>
      <c r="G14" s="36"/>
      <c r="H14" s="37"/>
      <c r="J14" s="33"/>
    </row>
    <row r="15" spans="1:10" s="31" customFormat="1" ht="15.75" customHeight="1">
      <c r="A15" s="30" t="s">
        <v>8</v>
      </c>
      <c r="B15" s="3" t="s">
        <v>35</v>
      </c>
      <c r="D15" s="33">
        <v>1</v>
      </c>
      <c r="E15" s="33"/>
      <c r="F15" s="3" t="s">
        <v>38</v>
      </c>
      <c r="H15" s="33">
        <v>9</v>
      </c>
      <c r="I15" s="33"/>
      <c r="J15" s="33"/>
    </row>
    <row r="16" spans="1:10" s="31" customFormat="1" ht="15.75" customHeight="1">
      <c r="A16" s="30"/>
      <c r="D16" s="33"/>
      <c r="E16" s="33"/>
      <c r="H16" s="33"/>
      <c r="I16" s="33"/>
      <c r="J16" s="33"/>
    </row>
    <row r="17" spans="1:10" s="31" customFormat="1" ht="15.75" customHeight="1">
      <c r="A17" s="30"/>
      <c r="B17" s="31" t="str">
        <f>F11</f>
        <v>FULL STRIKES</v>
      </c>
      <c r="D17" s="33">
        <v>2</v>
      </c>
      <c r="E17" s="33"/>
      <c r="F17" s="31" t="str">
        <f>B13</f>
        <v>JOVENTUT AL-VICI C</v>
      </c>
      <c r="H17" s="33">
        <v>8</v>
      </c>
      <c r="I17" s="33"/>
      <c r="J17" s="33"/>
    </row>
    <row r="18" spans="1:10" s="31" customFormat="1" ht="15.75" customHeight="1" thickBot="1">
      <c r="A18" s="35"/>
      <c r="B18" s="36"/>
      <c r="C18" s="36"/>
      <c r="D18" s="37"/>
      <c r="E18" s="37"/>
      <c r="F18" s="36"/>
      <c r="G18" s="36"/>
      <c r="H18" s="37"/>
      <c r="I18" s="33"/>
      <c r="J18" s="33"/>
    </row>
    <row r="19" spans="1:10" s="31" customFormat="1" ht="15.75" customHeight="1">
      <c r="A19" s="30" t="s">
        <v>9</v>
      </c>
      <c r="B19" s="31" t="str">
        <f>B13</f>
        <v>JOVENTUT AL-VICI C</v>
      </c>
      <c r="D19" s="33">
        <v>10</v>
      </c>
      <c r="E19" s="33"/>
      <c r="F19" s="31" t="str">
        <f>B11</f>
        <v>MEDITERRÀNIA C</v>
      </c>
      <c r="H19" s="33">
        <v>0</v>
      </c>
      <c r="I19" s="33"/>
      <c r="J19" s="33"/>
    </row>
    <row r="20" spans="1:10" s="31" customFormat="1" ht="15.75" customHeight="1">
      <c r="A20" s="30"/>
      <c r="D20" s="33"/>
      <c r="E20" s="33"/>
      <c r="H20" s="33"/>
      <c r="I20" s="33"/>
      <c r="J20" s="33"/>
    </row>
    <row r="21" spans="1:10" s="31" customFormat="1" ht="15.75" customHeight="1">
      <c r="A21" s="30"/>
      <c r="B21" s="31" t="str">
        <f>F11</f>
        <v>FULL STRIKES</v>
      </c>
      <c r="D21" s="33">
        <v>3</v>
      </c>
      <c r="E21" s="33"/>
      <c r="F21" s="3" t="s">
        <v>38</v>
      </c>
      <c r="H21" s="33">
        <v>7</v>
      </c>
      <c r="I21" s="33"/>
      <c r="J21" s="33"/>
    </row>
    <row r="22" spans="1:10" s="31" customFormat="1" ht="15.75" customHeight="1" thickBot="1">
      <c r="A22" s="35"/>
      <c r="B22" s="36"/>
      <c r="C22" s="36"/>
      <c r="D22" s="37"/>
      <c r="E22" s="37"/>
      <c r="F22" s="36"/>
      <c r="G22" s="36"/>
      <c r="H22" s="37"/>
      <c r="I22" s="33"/>
      <c r="J22" s="33"/>
    </row>
    <row r="23" spans="1:10" s="31" customFormat="1" ht="15.75" customHeight="1">
      <c r="A23" s="30"/>
      <c r="D23" s="33"/>
      <c r="E23" s="33"/>
      <c r="H23" s="33"/>
      <c r="I23" s="33"/>
      <c r="J23" s="33"/>
    </row>
    <row r="24" spans="1:10" s="31" customFormat="1" ht="15.75" customHeight="1">
      <c r="A24" s="30"/>
      <c r="D24" s="33"/>
      <c r="E24" s="33"/>
      <c r="H24" s="33"/>
      <c r="I24" s="33"/>
      <c r="J24" s="33"/>
    </row>
    <row r="26" spans="1:7" s="24" customFormat="1" ht="15.75">
      <c r="A26" s="38"/>
      <c r="G26" s="26"/>
    </row>
    <row r="28" spans="1:8" s="39" customFormat="1" ht="18.75">
      <c r="A28" s="40" t="s">
        <v>11</v>
      </c>
      <c r="B28" s="41"/>
      <c r="C28" s="42" t="s">
        <v>19</v>
      </c>
      <c r="D28" s="42" t="s">
        <v>20</v>
      </c>
      <c r="E28" s="42" t="s">
        <v>25</v>
      </c>
      <c r="F28" s="42" t="s">
        <v>26</v>
      </c>
      <c r="G28" s="42" t="s">
        <v>27</v>
      </c>
      <c r="H28" s="42" t="s">
        <v>2</v>
      </c>
    </row>
    <row r="29" spans="1:10" ht="21">
      <c r="A29" s="56" t="s">
        <v>38</v>
      </c>
      <c r="B29" s="43"/>
      <c r="C29" s="45">
        <f>SUM(6+3+4)</f>
        <v>13</v>
      </c>
      <c r="D29" s="45">
        <f>SUM(5+10+7)</f>
        <v>22</v>
      </c>
      <c r="E29" s="45">
        <f>SUM(9+4+7)</f>
        <v>20</v>
      </c>
      <c r="F29" s="45">
        <f>SUM(10+10+9)</f>
        <v>29</v>
      </c>
      <c r="G29" s="45">
        <f>SUM(5+9+7)</f>
        <v>21</v>
      </c>
      <c r="H29" s="49">
        <f>SUM(C29:G29)</f>
        <v>105</v>
      </c>
      <c r="I29" s="26"/>
      <c r="J29" s="26"/>
    </row>
    <row r="30" spans="1:10" ht="21">
      <c r="A30" s="57" t="s">
        <v>37</v>
      </c>
      <c r="C30" s="45">
        <f>SUM(4+4+7)</f>
        <v>15</v>
      </c>
      <c r="D30" s="45">
        <f>SUM(5+10+7)</f>
        <v>22</v>
      </c>
      <c r="E30" s="45">
        <f>SUM(1+10+10)</f>
        <v>21</v>
      </c>
      <c r="F30" s="45">
        <f>SUM(0+10+7)</f>
        <v>17</v>
      </c>
      <c r="G30" s="45">
        <f>SUM(5+8+10)</f>
        <v>23</v>
      </c>
      <c r="H30" s="49">
        <f>SUM(C30:G30)</f>
        <v>98</v>
      </c>
      <c r="I30" s="26"/>
      <c r="J30" s="50"/>
    </row>
    <row r="31" spans="1:10" ht="21">
      <c r="A31" s="56" t="s">
        <v>36</v>
      </c>
      <c r="B31" s="43"/>
      <c r="C31" s="45">
        <f>SUM(6+6+6)</f>
        <v>18</v>
      </c>
      <c r="D31" s="45">
        <f>SUM(9+0+3)</f>
        <v>12</v>
      </c>
      <c r="E31" s="45">
        <f>SUM(2+0+3)</f>
        <v>5</v>
      </c>
      <c r="F31" s="45">
        <f>SUM(5+0+1)</f>
        <v>6</v>
      </c>
      <c r="G31" s="45">
        <f>SUM(10+2+3)</f>
        <v>15</v>
      </c>
      <c r="H31" s="49">
        <f>SUM(C31:G31)</f>
        <v>56</v>
      </c>
      <c r="I31" s="26"/>
      <c r="J31" s="50"/>
    </row>
    <row r="32" spans="1:10" ht="21">
      <c r="A32" s="56" t="s">
        <v>35</v>
      </c>
      <c r="B32" s="43"/>
      <c r="C32" s="45">
        <f>SUM(4+7+3)</f>
        <v>14</v>
      </c>
      <c r="D32" s="45">
        <f>SUM(1+0+3)</f>
        <v>4</v>
      </c>
      <c r="E32" s="45">
        <f>SUM(8+6+0)</f>
        <v>14</v>
      </c>
      <c r="F32" s="45">
        <f>SUM(5+0+3)</f>
        <v>8</v>
      </c>
      <c r="G32" s="45">
        <f>SUM(0+1+0)</f>
        <v>1</v>
      </c>
      <c r="H32" s="49">
        <f>SUM(C32:G32)</f>
        <v>41</v>
      </c>
      <c r="I32" s="26"/>
      <c r="J32" s="50"/>
    </row>
    <row r="33" spans="4:10" ht="15.75">
      <c r="D33" s="50"/>
      <c r="E33" s="50"/>
      <c r="F33" s="50"/>
      <c r="G33" s="50"/>
      <c r="H33" s="50"/>
      <c r="I33" s="50"/>
      <c r="J33" s="50"/>
    </row>
    <row r="34" spans="4:10" ht="15.75">
      <c r="D34" s="50"/>
      <c r="E34" s="50"/>
      <c r="F34" s="50"/>
      <c r="G34" s="50"/>
      <c r="H34" s="50"/>
      <c r="I34" s="50"/>
      <c r="J34" s="50"/>
    </row>
    <row r="35" spans="4:10" ht="15.75">
      <c r="D35" s="50"/>
      <c r="E35" s="50"/>
      <c r="F35" s="50"/>
      <c r="G35" s="50"/>
      <c r="H35" s="50"/>
      <c r="I35" s="50"/>
      <c r="J35" s="50"/>
    </row>
    <row r="36" spans="4:10" ht="15.75">
      <c r="D36" s="50"/>
      <c r="E36" s="50"/>
      <c r="F36" s="50"/>
      <c r="G36" s="50"/>
      <c r="H36" s="50"/>
      <c r="I36" s="50"/>
      <c r="J36" s="50"/>
    </row>
    <row r="37" spans="4:10" ht="15.75">
      <c r="D37" s="50"/>
      <c r="E37" s="50"/>
      <c r="F37" s="50"/>
      <c r="G37" s="50"/>
      <c r="H37" s="50"/>
      <c r="I37" s="50"/>
      <c r="J37" s="50"/>
    </row>
    <row r="38" spans="4:10" ht="15.75">
      <c r="D38" s="50"/>
      <c r="E38" s="50"/>
      <c r="F38" s="50"/>
      <c r="G38" s="50"/>
      <c r="H38" s="50"/>
      <c r="I38" s="50"/>
      <c r="J38" s="50"/>
    </row>
    <row r="39" spans="4:10" ht="15.75">
      <c r="D39" s="50"/>
      <c r="E39" s="50"/>
      <c r="F39" s="50"/>
      <c r="G39" s="50"/>
      <c r="H39" s="50"/>
      <c r="I39" s="50"/>
      <c r="J39" s="50"/>
    </row>
    <row r="40" spans="4:10" ht="15.75">
      <c r="D40" s="50"/>
      <c r="E40" s="50"/>
      <c r="F40" s="50"/>
      <c r="G40" s="50"/>
      <c r="H40" s="50"/>
      <c r="I40" s="50"/>
      <c r="J40" s="50"/>
    </row>
    <row r="41" spans="4:10" ht="15.75">
      <c r="D41" s="50"/>
      <c r="E41" s="50"/>
      <c r="F41" s="50"/>
      <c r="G41" s="50"/>
      <c r="H41" s="50"/>
      <c r="I41" s="50"/>
      <c r="J41" s="50"/>
    </row>
    <row r="42" spans="4:10" ht="15.75">
      <c r="D42" s="50"/>
      <c r="E42" s="50"/>
      <c r="F42" s="50"/>
      <c r="G42" s="50"/>
      <c r="H42" s="50"/>
      <c r="I42" s="50"/>
      <c r="J42" s="50"/>
    </row>
    <row r="43" spans="4:10" ht="15.75">
      <c r="D43" s="50"/>
      <c r="E43" s="50"/>
      <c r="F43" s="50"/>
      <c r="G43" s="50"/>
      <c r="H43" s="50"/>
      <c r="I43" s="50"/>
      <c r="J43" s="50"/>
    </row>
    <row r="44" spans="4:10" ht="15.75">
      <c r="D44" s="50"/>
      <c r="E44" s="50"/>
      <c r="F44" s="50"/>
      <c r="G44" s="50"/>
      <c r="H44" s="50"/>
      <c r="I44" s="50"/>
      <c r="J44" s="50"/>
    </row>
    <row r="45" spans="4:10" ht="15.75">
      <c r="D45" s="50"/>
      <c r="E45" s="50"/>
      <c r="F45" s="50"/>
      <c r="G45" s="50"/>
      <c r="H45" s="50"/>
      <c r="I45" s="50"/>
      <c r="J45" s="50"/>
    </row>
    <row r="46" spans="4:10" ht="15.75">
      <c r="D46" s="50"/>
      <c r="E46" s="50"/>
      <c r="F46" s="50"/>
      <c r="G46" s="50"/>
      <c r="H46" s="50"/>
      <c r="I46" s="50"/>
      <c r="J46" s="50"/>
    </row>
  </sheetData>
  <sheetProtection/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0"/>
  <sheetViews>
    <sheetView workbookViewId="0" topLeftCell="A1">
      <selection activeCell="D56" sqref="D56"/>
    </sheetView>
  </sheetViews>
  <sheetFormatPr defaultColWidth="9.625" defaultRowHeight="12.75"/>
  <cols>
    <col min="1" max="1" width="3.875" style="8" customWidth="1"/>
    <col min="2" max="2" width="5.00390625" style="9" customWidth="1"/>
    <col min="3" max="3" width="28.125" style="9" customWidth="1"/>
    <col min="4" max="4" width="15.25390625" style="9" bestFit="1" customWidth="1"/>
    <col min="5" max="16" width="3.50390625" style="10" hidden="1" customWidth="1"/>
    <col min="17" max="23" width="3.50390625" style="9" hidden="1" customWidth="1"/>
    <col min="24" max="24" width="3.50390625" style="10" hidden="1" customWidth="1"/>
    <col min="25" max="28" width="3.625" style="9" hidden="1" customWidth="1"/>
    <col min="29" max="34" width="3.625" style="9" customWidth="1"/>
    <col min="35" max="35" width="5.50390625" style="9" bestFit="1" customWidth="1"/>
    <col min="36" max="39" width="5.625" style="9" customWidth="1"/>
    <col min="40" max="40" width="6.125" style="9" customWidth="1"/>
    <col min="41" max="41" width="7.375" style="9" bestFit="1" customWidth="1"/>
    <col min="42" max="42" width="10.125" style="9" bestFit="1" customWidth="1"/>
    <col min="43" max="16384" width="9.625" style="9" customWidth="1"/>
  </cols>
  <sheetData>
    <row r="1" spans="1:41" s="6" customFormat="1" ht="15.75">
      <c r="A1" s="5"/>
      <c r="C1" s="6" t="s">
        <v>4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AI1" s="7"/>
      <c r="AJ1" s="7"/>
      <c r="AK1" s="7"/>
      <c r="AL1" s="7"/>
      <c r="AM1" s="7"/>
      <c r="AN1" s="7"/>
      <c r="AO1" s="7"/>
    </row>
    <row r="2" spans="17:43" ht="12.75">
      <c r="Q2" s="10"/>
      <c r="R2" s="10"/>
      <c r="S2" s="10"/>
      <c r="T2" s="10"/>
      <c r="U2" s="10"/>
      <c r="V2" s="10"/>
      <c r="W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2" s="6" customFormat="1" ht="15.75">
      <c r="A3" s="11"/>
      <c r="B3" s="12" t="s">
        <v>12</v>
      </c>
      <c r="C3" s="12" t="s">
        <v>0</v>
      </c>
      <c r="D3" s="12" t="s">
        <v>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" t="s">
        <v>15</v>
      </c>
      <c r="AJ3" s="11" t="s">
        <v>16</v>
      </c>
      <c r="AK3" s="11" t="s">
        <v>17</v>
      </c>
      <c r="AL3" s="11" t="s">
        <v>30</v>
      </c>
      <c r="AM3" s="11" t="s">
        <v>31</v>
      </c>
      <c r="AN3" s="11" t="s">
        <v>18</v>
      </c>
      <c r="AO3" s="11" t="s">
        <v>14</v>
      </c>
      <c r="AP3" s="11" t="s">
        <v>13</v>
      </c>
    </row>
    <row r="4" spans="1:42" ht="12.75">
      <c r="A4" s="13">
        <v>1</v>
      </c>
      <c r="B4" s="14">
        <v>3516</v>
      </c>
      <c r="C4" s="53" t="s">
        <v>58</v>
      </c>
      <c r="D4" s="53" t="s">
        <v>57</v>
      </c>
      <c r="E4" s="15">
        <v>166</v>
      </c>
      <c r="F4" s="15">
        <v>153</v>
      </c>
      <c r="G4" s="15">
        <v>174</v>
      </c>
      <c r="H4" s="15">
        <v>163</v>
      </c>
      <c r="I4" s="15">
        <v>194</v>
      </c>
      <c r="J4" s="15">
        <v>156</v>
      </c>
      <c r="K4" s="15"/>
      <c r="L4" s="15"/>
      <c r="M4" s="15"/>
      <c r="N4" s="15"/>
      <c r="O4" s="15"/>
      <c r="P4" s="15"/>
      <c r="Q4" s="14">
        <v>197</v>
      </c>
      <c r="R4" s="14">
        <v>256</v>
      </c>
      <c r="S4" s="14">
        <v>185</v>
      </c>
      <c r="T4" s="14">
        <v>206</v>
      </c>
      <c r="U4" s="14">
        <v>227</v>
      </c>
      <c r="V4" s="14">
        <v>209</v>
      </c>
      <c r="W4" s="14">
        <v>206</v>
      </c>
      <c r="X4" s="15">
        <v>242</v>
      </c>
      <c r="Y4" s="14">
        <v>201</v>
      </c>
      <c r="Z4" s="14">
        <v>173</v>
      </c>
      <c r="AA4" s="14">
        <v>168</v>
      </c>
      <c r="AB4" s="14">
        <v>208</v>
      </c>
      <c r="AC4" s="14">
        <v>183</v>
      </c>
      <c r="AD4" s="14">
        <v>196</v>
      </c>
      <c r="AE4" s="14">
        <v>177</v>
      </c>
      <c r="AF4" s="14">
        <v>220</v>
      </c>
      <c r="AG4" s="14">
        <v>179</v>
      </c>
      <c r="AH4" s="14">
        <v>180</v>
      </c>
      <c r="AI4" s="13">
        <f>SUM(E4:J4)</f>
        <v>1006</v>
      </c>
      <c r="AJ4" s="13">
        <f>SUM(K4:P4)</f>
        <v>0</v>
      </c>
      <c r="AK4" s="55">
        <f>SUM(Q4:V4)</f>
        <v>1280</v>
      </c>
      <c r="AL4" s="13">
        <f>SUM(W4:AB4)</f>
        <v>1198</v>
      </c>
      <c r="AM4" s="13">
        <f>SUM(AC4:AH4)</f>
        <v>1135</v>
      </c>
      <c r="AN4" s="13">
        <f>SUM(AI4:AM4)</f>
        <v>4619</v>
      </c>
      <c r="AO4" s="13">
        <f>COUNT(E4:AH4)</f>
        <v>24</v>
      </c>
      <c r="AP4" s="16">
        <f>(AN4/AO4)</f>
        <v>192.45833333333334</v>
      </c>
    </row>
    <row r="5" spans="1:42" ht="12.75">
      <c r="A5" s="13">
        <v>2</v>
      </c>
      <c r="B5" s="14">
        <v>705</v>
      </c>
      <c r="C5" s="53" t="s">
        <v>64</v>
      </c>
      <c r="D5" s="53" t="s">
        <v>57</v>
      </c>
      <c r="E5" s="15"/>
      <c r="F5" s="15"/>
      <c r="G5" s="15"/>
      <c r="H5" s="15"/>
      <c r="I5" s="15"/>
      <c r="J5" s="15"/>
      <c r="K5" s="15">
        <v>148</v>
      </c>
      <c r="L5" s="15">
        <v>149</v>
      </c>
      <c r="M5" s="15">
        <v>218</v>
      </c>
      <c r="N5" s="15">
        <v>162</v>
      </c>
      <c r="O5" s="15">
        <v>223</v>
      </c>
      <c r="P5" s="15">
        <v>158</v>
      </c>
      <c r="Q5" s="14">
        <v>190</v>
      </c>
      <c r="R5" s="14">
        <v>147</v>
      </c>
      <c r="S5" s="14">
        <v>138</v>
      </c>
      <c r="T5" s="14">
        <v>178</v>
      </c>
      <c r="U5" s="14">
        <v>164</v>
      </c>
      <c r="V5" s="14">
        <v>172</v>
      </c>
      <c r="W5" s="14">
        <v>173</v>
      </c>
      <c r="X5" s="15">
        <v>191</v>
      </c>
      <c r="Y5" s="14">
        <v>182</v>
      </c>
      <c r="Z5" s="14">
        <v>203</v>
      </c>
      <c r="AA5" s="14">
        <v>230</v>
      </c>
      <c r="AB5" s="14">
        <v>268</v>
      </c>
      <c r="AC5" s="14">
        <v>200</v>
      </c>
      <c r="AD5" s="14">
        <v>150</v>
      </c>
      <c r="AE5" s="14">
        <v>165</v>
      </c>
      <c r="AF5" s="14">
        <v>177</v>
      </c>
      <c r="AG5" s="14">
        <v>159</v>
      </c>
      <c r="AH5" s="14">
        <v>166</v>
      </c>
      <c r="AI5" s="13">
        <f>SUM(E5:J5)</f>
        <v>0</v>
      </c>
      <c r="AJ5" s="13">
        <f>SUM(K5:P5)</f>
        <v>1058</v>
      </c>
      <c r="AK5" s="55">
        <f>SUM(Q5:V5)</f>
        <v>989</v>
      </c>
      <c r="AL5" s="13">
        <f>SUM(W5:AB5)</f>
        <v>1247</v>
      </c>
      <c r="AM5" s="13">
        <f>SUM(AC5:AH5)</f>
        <v>1017</v>
      </c>
      <c r="AN5" s="13">
        <f>SUM(AI5:AM5)</f>
        <v>4311</v>
      </c>
      <c r="AO5" s="13">
        <f>COUNT(E5:AH5)</f>
        <v>24</v>
      </c>
      <c r="AP5" s="16">
        <f>(AN5/AO5)</f>
        <v>179.625</v>
      </c>
    </row>
    <row r="6" spans="1:42" ht="12.75">
      <c r="A6" s="13">
        <v>3</v>
      </c>
      <c r="B6" s="14">
        <v>47</v>
      </c>
      <c r="C6" s="53" t="s">
        <v>55</v>
      </c>
      <c r="D6" s="53" t="s">
        <v>52</v>
      </c>
      <c r="E6" s="15">
        <v>147</v>
      </c>
      <c r="F6" s="15">
        <v>157</v>
      </c>
      <c r="G6" s="15">
        <v>113</v>
      </c>
      <c r="H6" s="15">
        <v>157</v>
      </c>
      <c r="I6" s="15">
        <v>154</v>
      </c>
      <c r="J6" s="15">
        <v>172</v>
      </c>
      <c r="K6" s="15">
        <v>154</v>
      </c>
      <c r="L6" s="15">
        <v>137</v>
      </c>
      <c r="M6" s="15">
        <v>137</v>
      </c>
      <c r="N6" s="15">
        <v>195</v>
      </c>
      <c r="O6" s="15">
        <v>176</v>
      </c>
      <c r="P6" s="15">
        <v>183</v>
      </c>
      <c r="Q6" s="14">
        <v>165</v>
      </c>
      <c r="R6" s="14">
        <v>208</v>
      </c>
      <c r="S6" s="14">
        <v>176</v>
      </c>
      <c r="T6" s="14">
        <v>225</v>
      </c>
      <c r="U6" s="14">
        <v>167</v>
      </c>
      <c r="V6" s="14">
        <v>190</v>
      </c>
      <c r="W6" s="14">
        <v>204</v>
      </c>
      <c r="X6" s="15">
        <v>193</v>
      </c>
      <c r="Y6" s="14">
        <v>193</v>
      </c>
      <c r="Z6" s="14">
        <v>279</v>
      </c>
      <c r="AA6" s="14">
        <v>154</v>
      </c>
      <c r="AB6" s="14">
        <v>158</v>
      </c>
      <c r="AC6" s="14">
        <v>150</v>
      </c>
      <c r="AD6" s="14">
        <v>214</v>
      </c>
      <c r="AE6" s="14">
        <v>173</v>
      </c>
      <c r="AF6" s="14">
        <v>170</v>
      </c>
      <c r="AG6" s="14">
        <v>223</v>
      </c>
      <c r="AH6" s="14">
        <v>163</v>
      </c>
      <c r="AI6" s="13">
        <f>SUM(E6:J6)</f>
        <v>900</v>
      </c>
      <c r="AJ6" s="13">
        <f>SUM(K6:P6)</f>
        <v>982</v>
      </c>
      <c r="AK6" s="55">
        <f>SUM(Q6:V6)</f>
        <v>1131</v>
      </c>
      <c r="AL6" s="13">
        <f>SUM(W6:AB6)</f>
        <v>1181</v>
      </c>
      <c r="AM6" s="13">
        <f>SUM(AC6:AH6)</f>
        <v>1093</v>
      </c>
      <c r="AN6" s="13">
        <f>SUM(AI6:AM6)</f>
        <v>5287</v>
      </c>
      <c r="AO6" s="13">
        <f>COUNT(E6:AH6)</f>
        <v>30</v>
      </c>
      <c r="AP6" s="16">
        <f>(AN6/AO6)</f>
        <v>176.23333333333332</v>
      </c>
    </row>
    <row r="7" spans="1:42" ht="12.75">
      <c r="A7" s="13">
        <v>4</v>
      </c>
      <c r="B7" s="14">
        <v>3480</v>
      </c>
      <c r="C7" s="53" t="s">
        <v>65</v>
      </c>
      <c r="D7" s="53" t="s">
        <v>57</v>
      </c>
      <c r="E7" s="15"/>
      <c r="F7" s="15"/>
      <c r="G7" s="15"/>
      <c r="H7" s="15"/>
      <c r="I7" s="15"/>
      <c r="J7" s="15"/>
      <c r="K7" s="15">
        <v>221</v>
      </c>
      <c r="L7" s="15">
        <v>151</v>
      </c>
      <c r="M7" s="15">
        <v>181</v>
      </c>
      <c r="N7" s="15">
        <v>172</v>
      </c>
      <c r="O7" s="15">
        <v>153</v>
      </c>
      <c r="P7" s="15">
        <v>192</v>
      </c>
      <c r="Q7" s="14"/>
      <c r="R7" s="14"/>
      <c r="S7" s="14"/>
      <c r="T7" s="14"/>
      <c r="U7" s="14"/>
      <c r="V7" s="14"/>
      <c r="W7" s="14">
        <v>202</v>
      </c>
      <c r="X7" s="15">
        <v>177</v>
      </c>
      <c r="Y7" s="14">
        <v>156</v>
      </c>
      <c r="Z7" s="14">
        <v>156</v>
      </c>
      <c r="AA7" s="14">
        <v>166</v>
      </c>
      <c r="AB7" s="14">
        <v>194</v>
      </c>
      <c r="AC7" s="14">
        <v>170</v>
      </c>
      <c r="AD7" s="14">
        <v>163</v>
      </c>
      <c r="AE7" s="14">
        <v>190</v>
      </c>
      <c r="AF7" s="14">
        <v>161</v>
      </c>
      <c r="AG7" s="14"/>
      <c r="AH7" s="14"/>
      <c r="AI7" s="13">
        <f>SUM(E7:J7)</f>
        <v>0</v>
      </c>
      <c r="AJ7" s="13">
        <f>SUM(K7:P7)</f>
        <v>1070</v>
      </c>
      <c r="AK7" s="55">
        <f>SUM(Q7:V7)</f>
        <v>0</v>
      </c>
      <c r="AL7" s="13">
        <f>SUM(W7:AB7)</f>
        <v>1051</v>
      </c>
      <c r="AM7" s="13">
        <f>SUM(AC7:AH7)</f>
        <v>684</v>
      </c>
      <c r="AN7" s="13">
        <f>SUM(AI7:AM7)</f>
        <v>2805</v>
      </c>
      <c r="AO7" s="13">
        <f>COUNT(E7:AH7)</f>
        <v>16</v>
      </c>
      <c r="AP7" s="16">
        <f>(AN7/AO7)</f>
        <v>175.3125</v>
      </c>
    </row>
    <row r="8" spans="1:42" ht="12.75">
      <c r="A8" s="13">
        <v>5</v>
      </c>
      <c r="B8" s="14">
        <v>3517</v>
      </c>
      <c r="C8" s="53" t="s">
        <v>56</v>
      </c>
      <c r="D8" s="53" t="s">
        <v>57</v>
      </c>
      <c r="E8" s="15">
        <v>135</v>
      </c>
      <c r="F8" s="15">
        <v>195</v>
      </c>
      <c r="G8" s="15">
        <v>157</v>
      </c>
      <c r="H8" s="15">
        <v>130</v>
      </c>
      <c r="I8" s="15">
        <v>156</v>
      </c>
      <c r="J8" s="15">
        <v>163</v>
      </c>
      <c r="K8" s="15">
        <v>181</v>
      </c>
      <c r="L8" s="15">
        <v>158</v>
      </c>
      <c r="M8" s="15">
        <v>134</v>
      </c>
      <c r="N8" s="15">
        <v>195</v>
      </c>
      <c r="O8" s="15">
        <v>193</v>
      </c>
      <c r="P8" s="15">
        <v>228</v>
      </c>
      <c r="Q8" s="14">
        <v>171</v>
      </c>
      <c r="R8" s="14">
        <v>171</v>
      </c>
      <c r="S8" s="14">
        <v>165</v>
      </c>
      <c r="T8" s="14">
        <v>171</v>
      </c>
      <c r="U8" s="14">
        <v>127</v>
      </c>
      <c r="V8" s="14">
        <v>201</v>
      </c>
      <c r="W8" s="14">
        <v>229</v>
      </c>
      <c r="X8" s="15">
        <v>212</v>
      </c>
      <c r="Y8" s="14">
        <v>185</v>
      </c>
      <c r="Z8" s="14">
        <v>175</v>
      </c>
      <c r="AA8" s="14">
        <v>162</v>
      </c>
      <c r="AB8" s="14">
        <v>210</v>
      </c>
      <c r="AC8" s="14"/>
      <c r="AD8" s="14"/>
      <c r="AE8" s="14"/>
      <c r="AF8" s="14"/>
      <c r="AG8" s="14"/>
      <c r="AH8" s="14"/>
      <c r="AI8" s="13">
        <f>SUM(E8:J8)</f>
        <v>936</v>
      </c>
      <c r="AJ8" s="13">
        <f>SUM(K8:P8)</f>
        <v>1089</v>
      </c>
      <c r="AK8" s="55">
        <f>SUM(Q8:V8)</f>
        <v>1006</v>
      </c>
      <c r="AL8" s="13">
        <f>SUM(W8:AB8)</f>
        <v>1173</v>
      </c>
      <c r="AM8" s="13">
        <f>SUM(AC8:AH8)</f>
        <v>0</v>
      </c>
      <c r="AN8" s="13">
        <f>SUM(AI8:AM8)</f>
        <v>4204</v>
      </c>
      <c r="AO8" s="13">
        <f>COUNT(E8:AH8)</f>
        <v>24</v>
      </c>
      <c r="AP8" s="16">
        <f>(AN8/AO8)</f>
        <v>175.16666666666666</v>
      </c>
    </row>
    <row r="9" spans="1:42" ht="12.75">
      <c r="A9" s="13">
        <v>6</v>
      </c>
      <c r="B9" s="14">
        <v>3148</v>
      </c>
      <c r="C9" s="53" t="s">
        <v>62</v>
      </c>
      <c r="D9" s="53" t="s">
        <v>46</v>
      </c>
      <c r="E9" s="15"/>
      <c r="F9" s="15"/>
      <c r="G9" s="15"/>
      <c r="H9" s="15"/>
      <c r="I9" s="15"/>
      <c r="J9" s="15"/>
      <c r="K9" s="15">
        <v>200</v>
      </c>
      <c r="L9" s="15">
        <v>174</v>
      </c>
      <c r="M9" s="15">
        <v>135</v>
      </c>
      <c r="N9" s="15">
        <v>178</v>
      </c>
      <c r="O9" s="15">
        <v>178</v>
      </c>
      <c r="P9" s="15">
        <v>196</v>
      </c>
      <c r="Q9" s="14"/>
      <c r="R9" s="14"/>
      <c r="S9" s="14"/>
      <c r="T9" s="14"/>
      <c r="U9" s="14"/>
      <c r="V9" s="14"/>
      <c r="W9" s="14">
        <v>176</v>
      </c>
      <c r="X9" s="15">
        <v>172</v>
      </c>
      <c r="Y9" s="14">
        <v>166</v>
      </c>
      <c r="Z9" s="14">
        <v>149</v>
      </c>
      <c r="AA9" s="14">
        <v>170</v>
      </c>
      <c r="AB9" s="14">
        <v>159</v>
      </c>
      <c r="AC9" s="14">
        <v>181</v>
      </c>
      <c r="AD9" s="14">
        <v>203</v>
      </c>
      <c r="AE9" s="14">
        <v>215</v>
      </c>
      <c r="AF9" s="14">
        <v>162</v>
      </c>
      <c r="AG9" s="14">
        <v>153</v>
      </c>
      <c r="AH9" s="14">
        <v>174</v>
      </c>
      <c r="AI9" s="13">
        <f>SUM(E9:J9)</f>
        <v>0</v>
      </c>
      <c r="AJ9" s="13">
        <f>SUM(K9:P9)</f>
        <v>1061</v>
      </c>
      <c r="AK9" s="55">
        <f>SUM(Q9:V9)</f>
        <v>0</v>
      </c>
      <c r="AL9" s="13">
        <f>SUM(W9:AB9)</f>
        <v>992</v>
      </c>
      <c r="AM9" s="13">
        <f>SUM(AC9:AH9)</f>
        <v>1088</v>
      </c>
      <c r="AN9" s="13">
        <f>SUM(AI9:AM9)</f>
        <v>3141</v>
      </c>
      <c r="AO9" s="13">
        <f>COUNT(E9:AH9)</f>
        <v>18</v>
      </c>
      <c r="AP9" s="16">
        <f>(AN9/AO9)</f>
        <v>174.5</v>
      </c>
    </row>
    <row r="10" spans="1:42" ht="12.75">
      <c r="A10" s="13">
        <v>7</v>
      </c>
      <c r="B10" s="14">
        <v>1447</v>
      </c>
      <c r="C10" s="53" t="s">
        <v>53</v>
      </c>
      <c r="D10" s="53" t="s">
        <v>52</v>
      </c>
      <c r="E10" s="15">
        <v>164</v>
      </c>
      <c r="F10" s="15">
        <v>131</v>
      </c>
      <c r="G10" s="15">
        <v>191</v>
      </c>
      <c r="H10" s="15">
        <v>129</v>
      </c>
      <c r="I10" s="15">
        <v>146</v>
      </c>
      <c r="J10" s="15">
        <v>190</v>
      </c>
      <c r="K10" s="15">
        <v>176</v>
      </c>
      <c r="L10" s="15">
        <v>181</v>
      </c>
      <c r="M10" s="15">
        <v>190</v>
      </c>
      <c r="N10" s="15">
        <v>192</v>
      </c>
      <c r="O10" s="15">
        <v>170</v>
      </c>
      <c r="P10" s="15">
        <v>167</v>
      </c>
      <c r="Q10" s="14">
        <v>177</v>
      </c>
      <c r="R10" s="14">
        <v>166</v>
      </c>
      <c r="S10" s="14">
        <v>159</v>
      </c>
      <c r="T10" s="14">
        <v>203</v>
      </c>
      <c r="U10" s="14">
        <v>197</v>
      </c>
      <c r="V10" s="14">
        <v>162</v>
      </c>
      <c r="W10" s="14">
        <v>148</v>
      </c>
      <c r="X10" s="15">
        <v>201</v>
      </c>
      <c r="Y10" s="14">
        <v>200</v>
      </c>
      <c r="Z10" s="14">
        <v>171</v>
      </c>
      <c r="AA10" s="14">
        <v>167</v>
      </c>
      <c r="AB10" s="14">
        <v>164</v>
      </c>
      <c r="AC10" s="14">
        <v>196</v>
      </c>
      <c r="AD10" s="14">
        <v>180</v>
      </c>
      <c r="AE10" s="14">
        <v>167</v>
      </c>
      <c r="AF10" s="14">
        <v>197</v>
      </c>
      <c r="AG10" s="14">
        <v>147</v>
      </c>
      <c r="AH10" s="14">
        <v>183</v>
      </c>
      <c r="AI10" s="13">
        <f>SUM(E10:J10)</f>
        <v>951</v>
      </c>
      <c r="AJ10" s="13">
        <f>SUM(K10:P10)</f>
        <v>1076</v>
      </c>
      <c r="AK10" s="55">
        <f>SUM(Q10:V10)</f>
        <v>1064</v>
      </c>
      <c r="AL10" s="13">
        <f>SUM(W10:AB10)</f>
        <v>1051</v>
      </c>
      <c r="AM10" s="13">
        <f>SUM(AC10:AH10)</f>
        <v>1070</v>
      </c>
      <c r="AN10" s="13">
        <f>SUM(AI10:AM10)</f>
        <v>5212</v>
      </c>
      <c r="AO10" s="13">
        <f>COUNT(E10:AH10)</f>
        <v>30</v>
      </c>
      <c r="AP10" s="16">
        <f>(AN10/AO10)</f>
        <v>173.73333333333332</v>
      </c>
    </row>
    <row r="11" spans="1:42" ht="12.75">
      <c r="A11" s="13">
        <v>8</v>
      </c>
      <c r="B11" s="14">
        <v>745</v>
      </c>
      <c r="C11" s="53" t="s">
        <v>54</v>
      </c>
      <c r="D11" s="53" t="s">
        <v>52</v>
      </c>
      <c r="E11" s="15">
        <v>110</v>
      </c>
      <c r="F11" s="15">
        <v>159</v>
      </c>
      <c r="G11" s="15">
        <v>201</v>
      </c>
      <c r="H11" s="15">
        <v>121</v>
      </c>
      <c r="I11" s="15">
        <v>150</v>
      </c>
      <c r="J11" s="15">
        <v>187</v>
      </c>
      <c r="K11" s="15">
        <v>167</v>
      </c>
      <c r="L11" s="15">
        <v>182</v>
      </c>
      <c r="M11" s="15">
        <v>201</v>
      </c>
      <c r="N11" s="15">
        <v>199</v>
      </c>
      <c r="O11" s="15">
        <v>130</v>
      </c>
      <c r="P11" s="15">
        <v>135</v>
      </c>
      <c r="Q11" s="14">
        <v>130</v>
      </c>
      <c r="R11" s="14">
        <v>182</v>
      </c>
      <c r="S11" s="14">
        <v>185</v>
      </c>
      <c r="T11" s="14">
        <v>183</v>
      </c>
      <c r="U11" s="14">
        <v>165</v>
      </c>
      <c r="V11" s="14">
        <v>202</v>
      </c>
      <c r="W11" s="14">
        <v>163</v>
      </c>
      <c r="X11" s="15">
        <v>199</v>
      </c>
      <c r="Y11" s="14">
        <v>222</v>
      </c>
      <c r="Z11" s="14">
        <v>200</v>
      </c>
      <c r="AA11" s="14">
        <v>193</v>
      </c>
      <c r="AB11" s="14">
        <v>157</v>
      </c>
      <c r="AC11" s="14">
        <v>97</v>
      </c>
      <c r="AD11" s="14">
        <v>138</v>
      </c>
      <c r="AE11" s="14">
        <v>198</v>
      </c>
      <c r="AF11" s="14">
        <v>154</v>
      </c>
      <c r="AG11" s="14">
        <v>175</v>
      </c>
      <c r="AH11" s="14">
        <v>175</v>
      </c>
      <c r="AI11" s="13">
        <f>SUM(E11:J11)</f>
        <v>928</v>
      </c>
      <c r="AJ11" s="13">
        <f>SUM(K11:P11)</f>
        <v>1014</v>
      </c>
      <c r="AK11" s="55">
        <f>SUM(Q11:V11)</f>
        <v>1047</v>
      </c>
      <c r="AL11" s="13">
        <f>SUM(W11:AB11)</f>
        <v>1134</v>
      </c>
      <c r="AM11" s="13">
        <f>SUM(AC11:AH11)</f>
        <v>937</v>
      </c>
      <c r="AN11" s="13">
        <f>SUM(AI11:AM11)</f>
        <v>5060</v>
      </c>
      <c r="AO11" s="13">
        <f>COUNT(E11:AH11)</f>
        <v>30</v>
      </c>
      <c r="AP11" s="16">
        <f>(AN11/AO11)</f>
        <v>168.66666666666666</v>
      </c>
    </row>
    <row r="12" spans="1:43" ht="12.75">
      <c r="A12" s="13">
        <v>9</v>
      </c>
      <c r="B12" s="14">
        <v>984</v>
      </c>
      <c r="C12" s="53" t="s">
        <v>63</v>
      </c>
      <c r="D12" s="54" t="s">
        <v>40</v>
      </c>
      <c r="E12" s="15"/>
      <c r="F12" s="15"/>
      <c r="G12" s="15"/>
      <c r="H12" s="15"/>
      <c r="I12" s="15"/>
      <c r="J12" s="15"/>
      <c r="K12" s="15">
        <v>165</v>
      </c>
      <c r="L12" s="15">
        <v>144</v>
      </c>
      <c r="M12" s="15">
        <v>156</v>
      </c>
      <c r="N12" s="15">
        <v>187</v>
      </c>
      <c r="O12" s="15">
        <v>167</v>
      </c>
      <c r="P12" s="15">
        <v>188</v>
      </c>
      <c r="Q12" s="14">
        <v>151</v>
      </c>
      <c r="R12" s="14">
        <v>182</v>
      </c>
      <c r="S12" s="14">
        <v>151</v>
      </c>
      <c r="T12" s="14">
        <v>162</v>
      </c>
      <c r="U12" s="14">
        <v>143</v>
      </c>
      <c r="V12" s="14">
        <v>167</v>
      </c>
      <c r="W12" s="14">
        <v>199</v>
      </c>
      <c r="X12" s="15">
        <v>171</v>
      </c>
      <c r="Y12" s="14">
        <v>198</v>
      </c>
      <c r="Z12" s="14">
        <v>170</v>
      </c>
      <c r="AA12" s="14">
        <v>207</v>
      </c>
      <c r="AB12" s="14">
        <v>209</v>
      </c>
      <c r="AC12" s="14">
        <v>125</v>
      </c>
      <c r="AD12" s="14">
        <v>148</v>
      </c>
      <c r="AE12" s="14">
        <v>193</v>
      </c>
      <c r="AF12" s="14">
        <v>149</v>
      </c>
      <c r="AG12" s="14">
        <v>153</v>
      </c>
      <c r="AH12" s="14">
        <v>132</v>
      </c>
      <c r="AI12" s="13">
        <f>SUM(E12:J12)</f>
        <v>0</v>
      </c>
      <c r="AJ12" s="13">
        <f>SUM(K12:P12)</f>
        <v>1007</v>
      </c>
      <c r="AK12" s="55">
        <f>SUM(Q12:V12)</f>
        <v>956</v>
      </c>
      <c r="AL12" s="13">
        <f>SUM(W12:AB12)</f>
        <v>1154</v>
      </c>
      <c r="AM12" s="13">
        <f>SUM(AC12:AH12)</f>
        <v>900</v>
      </c>
      <c r="AN12" s="13">
        <f>SUM(AI12:AM12)</f>
        <v>4017</v>
      </c>
      <c r="AO12" s="13">
        <f>COUNT(E12:AH12)</f>
        <v>24</v>
      </c>
      <c r="AP12" s="16">
        <f>(AN12/AO12)</f>
        <v>167.375</v>
      </c>
      <c r="AQ12" s="17"/>
    </row>
    <row r="13" spans="1:43" ht="12.75">
      <c r="A13" s="13">
        <v>10</v>
      </c>
      <c r="B13" s="14">
        <v>229</v>
      </c>
      <c r="C13" s="53" t="s">
        <v>51</v>
      </c>
      <c r="D13" s="54" t="s">
        <v>52</v>
      </c>
      <c r="E13" s="15">
        <v>143</v>
      </c>
      <c r="F13" s="15">
        <v>140</v>
      </c>
      <c r="G13" s="15">
        <v>161</v>
      </c>
      <c r="H13" s="15">
        <v>132</v>
      </c>
      <c r="I13" s="15">
        <v>120</v>
      </c>
      <c r="J13" s="15">
        <v>158</v>
      </c>
      <c r="K13" s="15">
        <v>158</v>
      </c>
      <c r="L13" s="15">
        <v>175</v>
      </c>
      <c r="M13" s="15">
        <v>167</v>
      </c>
      <c r="N13" s="15">
        <v>166</v>
      </c>
      <c r="O13" s="15">
        <v>173</v>
      </c>
      <c r="P13" s="15">
        <v>160</v>
      </c>
      <c r="Q13" s="14">
        <v>170</v>
      </c>
      <c r="R13" s="14">
        <v>154</v>
      </c>
      <c r="S13" s="14">
        <v>138</v>
      </c>
      <c r="T13" s="14">
        <v>156</v>
      </c>
      <c r="U13" s="14">
        <v>165</v>
      </c>
      <c r="V13" s="14">
        <v>203</v>
      </c>
      <c r="W13" s="14">
        <v>215</v>
      </c>
      <c r="X13" s="15">
        <v>172</v>
      </c>
      <c r="Y13" s="14">
        <v>167</v>
      </c>
      <c r="Z13" s="14">
        <v>196</v>
      </c>
      <c r="AA13" s="14">
        <v>181</v>
      </c>
      <c r="AB13" s="14">
        <v>183</v>
      </c>
      <c r="AC13" s="14">
        <v>204</v>
      </c>
      <c r="AD13" s="14">
        <v>168</v>
      </c>
      <c r="AE13" s="14">
        <v>168</v>
      </c>
      <c r="AF13" s="14">
        <v>153</v>
      </c>
      <c r="AG13" s="14">
        <v>154</v>
      </c>
      <c r="AH13" s="14">
        <v>132</v>
      </c>
      <c r="AI13" s="13">
        <f>SUM(E13:J13)</f>
        <v>854</v>
      </c>
      <c r="AJ13" s="13">
        <f>SUM(K13:P13)</f>
        <v>999</v>
      </c>
      <c r="AK13" s="55">
        <f>SUM(Q13:V13)</f>
        <v>986</v>
      </c>
      <c r="AL13" s="13">
        <f>SUM(W13:AB13)</f>
        <v>1114</v>
      </c>
      <c r="AM13" s="13">
        <f>SUM(AC13:AH13)</f>
        <v>979</v>
      </c>
      <c r="AN13" s="13">
        <f>SUM(AI13:AM13)</f>
        <v>4932</v>
      </c>
      <c r="AO13" s="13">
        <f>COUNT(E13:AH13)</f>
        <v>30</v>
      </c>
      <c r="AP13" s="16">
        <f>(AN13/AO13)</f>
        <v>164.4</v>
      </c>
      <c r="AQ13" s="17"/>
    </row>
    <row r="14" spans="1:42" ht="12.75">
      <c r="A14" s="13">
        <v>11</v>
      </c>
      <c r="B14" s="14">
        <v>3151</v>
      </c>
      <c r="C14" s="53" t="s">
        <v>41</v>
      </c>
      <c r="D14" s="53" t="s">
        <v>40</v>
      </c>
      <c r="E14" s="15"/>
      <c r="F14" s="15"/>
      <c r="G14" s="15">
        <v>180</v>
      </c>
      <c r="H14" s="15">
        <v>152</v>
      </c>
      <c r="I14" s="15">
        <v>117</v>
      </c>
      <c r="J14" s="15">
        <v>174</v>
      </c>
      <c r="K14" s="15"/>
      <c r="L14" s="15"/>
      <c r="M14" s="15"/>
      <c r="N14" s="15"/>
      <c r="O14" s="15"/>
      <c r="P14" s="15"/>
      <c r="Q14" s="14">
        <v>178</v>
      </c>
      <c r="R14" s="14">
        <v>162</v>
      </c>
      <c r="S14" s="14">
        <v>153</v>
      </c>
      <c r="T14" s="14">
        <v>160</v>
      </c>
      <c r="U14" s="14">
        <v>171</v>
      </c>
      <c r="V14" s="14">
        <v>148</v>
      </c>
      <c r="W14" s="14"/>
      <c r="X14" s="15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3">
        <f>SUM(E14:J14)</f>
        <v>623</v>
      </c>
      <c r="AJ14" s="13">
        <f>SUM(K14:P14)</f>
        <v>0</v>
      </c>
      <c r="AK14" s="55">
        <f>SUM(Q14:V14)</f>
        <v>972</v>
      </c>
      <c r="AL14" s="13">
        <f>SUM(W14:AB14)</f>
        <v>0</v>
      </c>
      <c r="AM14" s="13">
        <f>SUM(AC14:AH14)</f>
        <v>0</v>
      </c>
      <c r="AN14" s="13">
        <f>SUM(AI14:AM14)</f>
        <v>1595</v>
      </c>
      <c r="AO14" s="13">
        <f>COUNT(E14:AH14)</f>
        <v>10</v>
      </c>
      <c r="AP14" s="16">
        <f>(AN14/AO14)</f>
        <v>159.5</v>
      </c>
    </row>
    <row r="15" spans="1:42" ht="12.75">
      <c r="A15" s="13">
        <v>12</v>
      </c>
      <c r="B15" s="14">
        <v>374</v>
      </c>
      <c r="C15" s="53" t="s">
        <v>45</v>
      </c>
      <c r="D15" s="53" t="s">
        <v>46</v>
      </c>
      <c r="E15" s="15">
        <v>144</v>
      </c>
      <c r="F15" s="15">
        <v>168</v>
      </c>
      <c r="G15" s="15">
        <v>154</v>
      </c>
      <c r="H15" s="15">
        <v>170</v>
      </c>
      <c r="I15" s="15">
        <v>144</v>
      </c>
      <c r="J15" s="15">
        <v>187</v>
      </c>
      <c r="K15" s="15">
        <v>191</v>
      </c>
      <c r="L15" s="15">
        <v>144</v>
      </c>
      <c r="M15" s="15">
        <v>158</v>
      </c>
      <c r="N15" s="15">
        <v>150</v>
      </c>
      <c r="O15" s="15">
        <v>140</v>
      </c>
      <c r="P15" s="15">
        <v>168</v>
      </c>
      <c r="Q15" s="14">
        <v>179</v>
      </c>
      <c r="R15" s="14">
        <v>125</v>
      </c>
      <c r="S15" s="14">
        <v>158</v>
      </c>
      <c r="T15" s="14">
        <v>176</v>
      </c>
      <c r="U15" s="14">
        <v>184</v>
      </c>
      <c r="V15" s="14">
        <v>149</v>
      </c>
      <c r="W15" s="14">
        <v>133</v>
      </c>
      <c r="X15" s="15">
        <v>166</v>
      </c>
      <c r="Y15" s="14">
        <v>154</v>
      </c>
      <c r="Z15" s="14">
        <v>156</v>
      </c>
      <c r="AA15" s="14">
        <v>165</v>
      </c>
      <c r="AB15" s="14">
        <v>167</v>
      </c>
      <c r="AC15" s="14">
        <v>168</v>
      </c>
      <c r="AD15" s="14">
        <v>179</v>
      </c>
      <c r="AE15" s="14">
        <v>164</v>
      </c>
      <c r="AF15" s="14">
        <v>125</v>
      </c>
      <c r="AG15" s="14">
        <v>145</v>
      </c>
      <c r="AH15" s="14">
        <v>167</v>
      </c>
      <c r="AI15" s="13">
        <f>SUM(E15:J15)</f>
        <v>967</v>
      </c>
      <c r="AJ15" s="13">
        <f>SUM(K15:P15)</f>
        <v>951</v>
      </c>
      <c r="AK15" s="55">
        <f>SUM(Q15:V15)</f>
        <v>971</v>
      </c>
      <c r="AL15" s="13">
        <f>SUM(W15:AB15)</f>
        <v>941</v>
      </c>
      <c r="AM15" s="13">
        <f>SUM(AC15:AH15)</f>
        <v>948</v>
      </c>
      <c r="AN15" s="13">
        <f>SUM(AI15:AM15)</f>
        <v>4778</v>
      </c>
      <c r="AO15" s="13">
        <f>COUNT(E15:AH15)</f>
        <v>30</v>
      </c>
      <c r="AP15" s="16">
        <f>(AN15/AO15)</f>
        <v>159.26666666666668</v>
      </c>
    </row>
    <row r="16" spans="1:42" ht="12.75">
      <c r="A16" s="13">
        <v>13</v>
      </c>
      <c r="B16" s="14">
        <v>3378</v>
      </c>
      <c r="C16" s="53" t="s">
        <v>47</v>
      </c>
      <c r="D16" s="53" t="s">
        <v>46</v>
      </c>
      <c r="E16" s="15">
        <v>149</v>
      </c>
      <c r="F16" s="15">
        <v>162</v>
      </c>
      <c r="G16" s="15"/>
      <c r="H16" s="15"/>
      <c r="I16" s="15">
        <v>174</v>
      </c>
      <c r="J16" s="15">
        <v>203</v>
      </c>
      <c r="K16" s="15"/>
      <c r="L16" s="15"/>
      <c r="M16" s="15"/>
      <c r="N16" s="15"/>
      <c r="O16" s="15"/>
      <c r="P16" s="15"/>
      <c r="Q16" s="14">
        <v>162</v>
      </c>
      <c r="R16" s="14">
        <v>170</v>
      </c>
      <c r="S16" s="14">
        <v>162</v>
      </c>
      <c r="T16" s="14">
        <v>114</v>
      </c>
      <c r="U16" s="14">
        <v>202</v>
      </c>
      <c r="V16" s="14">
        <v>173</v>
      </c>
      <c r="W16" s="14">
        <v>108</v>
      </c>
      <c r="X16" s="15">
        <v>126</v>
      </c>
      <c r="Y16" s="15">
        <v>156</v>
      </c>
      <c r="Z16" s="14">
        <v>154</v>
      </c>
      <c r="AA16" s="14">
        <v>155</v>
      </c>
      <c r="AB16" s="14">
        <v>135</v>
      </c>
      <c r="AC16" s="14"/>
      <c r="AD16" s="14"/>
      <c r="AE16" s="14"/>
      <c r="AF16" s="14"/>
      <c r="AG16" s="14"/>
      <c r="AH16" s="14"/>
      <c r="AI16" s="13">
        <f>SUM(E16:J16)</f>
        <v>688</v>
      </c>
      <c r="AJ16" s="13">
        <f>SUM(K16:P16)</f>
        <v>0</v>
      </c>
      <c r="AK16" s="55">
        <f>SUM(Q16:V16)</f>
        <v>983</v>
      </c>
      <c r="AL16" s="13">
        <f>SUM(W16:AB16)</f>
        <v>834</v>
      </c>
      <c r="AM16" s="13">
        <f>SUM(AC16:AH16)</f>
        <v>0</v>
      </c>
      <c r="AN16" s="13">
        <f>SUM(AI16:AM16)</f>
        <v>2505</v>
      </c>
      <c r="AO16" s="13">
        <f>COUNT(E16:AH16)</f>
        <v>16</v>
      </c>
      <c r="AP16" s="16">
        <f>(AN16/AO16)</f>
        <v>156.5625</v>
      </c>
    </row>
    <row r="17" spans="1:42" ht="12.75">
      <c r="A17" s="13">
        <v>14</v>
      </c>
      <c r="B17" s="14">
        <v>2094</v>
      </c>
      <c r="C17" s="53" t="s">
        <v>39</v>
      </c>
      <c r="D17" s="53" t="s">
        <v>40</v>
      </c>
      <c r="E17" s="15">
        <v>143</v>
      </c>
      <c r="F17" s="15">
        <v>136</v>
      </c>
      <c r="G17" s="15">
        <v>154</v>
      </c>
      <c r="H17" s="15"/>
      <c r="I17" s="15">
        <v>166</v>
      </c>
      <c r="J17" s="15">
        <v>148</v>
      </c>
      <c r="K17" s="15">
        <v>151</v>
      </c>
      <c r="L17" s="15">
        <v>152</v>
      </c>
      <c r="M17" s="15">
        <v>160</v>
      </c>
      <c r="N17" s="15">
        <v>149</v>
      </c>
      <c r="O17" s="15">
        <v>149</v>
      </c>
      <c r="P17" s="15">
        <v>165</v>
      </c>
      <c r="Q17" s="15"/>
      <c r="R17" s="15"/>
      <c r="S17" s="15">
        <v>155</v>
      </c>
      <c r="T17" s="15">
        <v>215</v>
      </c>
      <c r="U17" s="15">
        <v>145</v>
      </c>
      <c r="V17" s="15">
        <v>148</v>
      </c>
      <c r="W17" s="15">
        <v>136</v>
      </c>
      <c r="X17" s="15">
        <v>119</v>
      </c>
      <c r="Y17" s="15">
        <v>155</v>
      </c>
      <c r="Z17" s="15">
        <v>116</v>
      </c>
      <c r="AA17" s="15">
        <v>173</v>
      </c>
      <c r="AB17" s="15">
        <v>171</v>
      </c>
      <c r="AC17" s="15">
        <v>167</v>
      </c>
      <c r="AD17" s="15">
        <v>177</v>
      </c>
      <c r="AE17" s="15">
        <v>155</v>
      </c>
      <c r="AF17" s="15">
        <v>187</v>
      </c>
      <c r="AG17" s="15">
        <v>145</v>
      </c>
      <c r="AH17" s="15">
        <v>151</v>
      </c>
      <c r="AI17" s="13">
        <f>SUM(E17:J17)</f>
        <v>747</v>
      </c>
      <c r="AJ17" s="13">
        <f>SUM(K17:P17)</f>
        <v>926</v>
      </c>
      <c r="AK17" s="55">
        <f>SUM(Q17:V17)</f>
        <v>663</v>
      </c>
      <c r="AL17" s="13">
        <f>SUM(W17:AB17)</f>
        <v>870</v>
      </c>
      <c r="AM17" s="13">
        <f>SUM(AC17:AH17)</f>
        <v>982</v>
      </c>
      <c r="AN17" s="13">
        <f>SUM(AI17:AM17)</f>
        <v>4188</v>
      </c>
      <c r="AO17" s="13">
        <f>COUNT(E17:AH17)</f>
        <v>27</v>
      </c>
      <c r="AP17" s="16">
        <f>(AN17/AO17)</f>
        <v>155.11111111111111</v>
      </c>
    </row>
    <row r="18" spans="1:42" ht="12.75">
      <c r="A18" s="13">
        <v>15</v>
      </c>
      <c r="B18" s="14">
        <v>3492</v>
      </c>
      <c r="C18" s="53" t="s">
        <v>43</v>
      </c>
      <c r="D18" s="53" t="s">
        <v>40</v>
      </c>
      <c r="E18" s="15">
        <v>133</v>
      </c>
      <c r="F18" s="15">
        <v>200</v>
      </c>
      <c r="G18" s="15">
        <v>132</v>
      </c>
      <c r="H18" s="15">
        <v>178</v>
      </c>
      <c r="I18" s="15">
        <v>159</v>
      </c>
      <c r="J18" s="15">
        <v>124</v>
      </c>
      <c r="K18" s="15"/>
      <c r="L18" s="15"/>
      <c r="M18" s="15"/>
      <c r="N18" s="15"/>
      <c r="O18" s="15"/>
      <c r="P18" s="15"/>
      <c r="Q18" s="14">
        <v>128</v>
      </c>
      <c r="R18" s="14">
        <v>178</v>
      </c>
      <c r="S18" s="14">
        <v>170</v>
      </c>
      <c r="T18" s="14">
        <v>137</v>
      </c>
      <c r="U18" s="14"/>
      <c r="V18" s="14"/>
      <c r="W18" s="14">
        <v>133</v>
      </c>
      <c r="X18" s="15">
        <v>173</v>
      </c>
      <c r="Y18" s="14">
        <v>156</v>
      </c>
      <c r="Z18" s="14">
        <v>151</v>
      </c>
      <c r="AA18" s="14">
        <v>158</v>
      </c>
      <c r="AB18" s="14">
        <v>156</v>
      </c>
      <c r="AC18" s="14"/>
      <c r="AD18" s="14"/>
      <c r="AE18" s="14"/>
      <c r="AF18" s="14"/>
      <c r="AG18" s="14"/>
      <c r="AH18" s="14"/>
      <c r="AI18" s="13">
        <f>SUM(E18:J18)</f>
        <v>926</v>
      </c>
      <c r="AJ18" s="13">
        <f>SUM(K18:P18)</f>
        <v>0</v>
      </c>
      <c r="AK18" s="55">
        <f>SUM(Q18:V18)</f>
        <v>613</v>
      </c>
      <c r="AL18" s="13">
        <f>SUM(W18:AB18)</f>
        <v>927</v>
      </c>
      <c r="AM18" s="13">
        <f>SUM(AC18:AH18)</f>
        <v>0</v>
      </c>
      <c r="AN18" s="13">
        <f>SUM(AI18:AM18)</f>
        <v>2466</v>
      </c>
      <c r="AO18" s="13">
        <f>COUNT(E18:AH18)</f>
        <v>16</v>
      </c>
      <c r="AP18" s="16">
        <f>(AN18/AO18)</f>
        <v>154.125</v>
      </c>
    </row>
    <row r="19" spans="1:42" ht="12.75">
      <c r="A19" s="13">
        <v>16</v>
      </c>
      <c r="B19" s="14">
        <v>2194</v>
      </c>
      <c r="C19" s="53" t="s">
        <v>50</v>
      </c>
      <c r="D19" s="53" t="s">
        <v>46</v>
      </c>
      <c r="E19" s="15"/>
      <c r="F19" s="15"/>
      <c r="G19" s="15">
        <v>128</v>
      </c>
      <c r="H19" s="15">
        <v>176</v>
      </c>
      <c r="I19" s="15"/>
      <c r="J19" s="15"/>
      <c r="K19" s="15"/>
      <c r="L19" s="15"/>
      <c r="M19" s="15"/>
      <c r="N19" s="15"/>
      <c r="O19" s="15"/>
      <c r="P19" s="15"/>
      <c r="Q19" s="14"/>
      <c r="R19" s="14"/>
      <c r="S19" s="14"/>
      <c r="T19" s="14"/>
      <c r="U19" s="14"/>
      <c r="V19" s="14"/>
      <c r="W19" s="14"/>
      <c r="X19" s="15"/>
      <c r="Y19" s="15"/>
      <c r="Z19" s="14"/>
      <c r="AA19" s="14"/>
      <c r="AB19" s="14"/>
      <c r="AC19" s="14"/>
      <c r="AD19" s="14"/>
      <c r="AE19" s="14"/>
      <c r="AF19" s="14"/>
      <c r="AG19" s="14"/>
      <c r="AH19" s="14"/>
      <c r="AI19" s="13">
        <f>SUM(E19:J19)</f>
        <v>304</v>
      </c>
      <c r="AJ19" s="13">
        <f>SUM(K19:P19)</f>
        <v>0</v>
      </c>
      <c r="AK19" s="55">
        <f>SUM(Q19:V19)</f>
        <v>0</v>
      </c>
      <c r="AL19" s="13">
        <f>SUM(W19:AB19)</f>
        <v>0</v>
      </c>
      <c r="AM19" s="13">
        <f>SUM(AC19:AH19)</f>
        <v>0</v>
      </c>
      <c r="AN19" s="13">
        <f>SUM(AI19:AM19)</f>
        <v>304</v>
      </c>
      <c r="AO19" s="13">
        <f>COUNT(E19:AH19)</f>
        <v>2</v>
      </c>
      <c r="AP19" s="16">
        <f>(AN19/AO19)</f>
        <v>152</v>
      </c>
    </row>
    <row r="20" spans="1:42" ht="12.75">
      <c r="A20" s="13">
        <v>17</v>
      </c>
      <c r="B20" s="14">
        <v>1732</v>
      </c>
      <c r="C20" s="53" t="s">
        <v>48</v>
      </c>
      <c r="D20" s="53" t="s">
        <v>46</v>
      </c>
      <c r="E20" s="15">
        <v>138</v>
      </c>
      <c r="F20" s="15">
        <v>171</v>
      </c>
      <c r="G20" s="15">
        <v>153</v>
      </c>
      <c r="H20" s="15">
        <v>157</v>
      </c>
      <c r="I20" s="15">
        <v>148</v>
      </c>
      <c r="J20" s="15">
        <v>141</v>
      </c>
      <c r="K20" s="15">
        <v>172</v>
      </c>
      <c r="L20" s="15">
        <v>150</v>
      </c>
      <c r="M20" s="15">
        <v>126</v>
      </c>
      <c r="N20" s="15">
        <v>126</v>
      </c>
      <c r="O20" s="15">
        <v>136</v>
      </c>
      <c r="P20" s="15">
        <v>143</v>
      </c>
      <c r="Q20" s="15">
        <v>165</v>
      </c>
      <c r="R20" s="15">
        <v>156</v>
      </c>
      <c r="S20" s="15">
        <v>163</v>
      </c>
      <c r="T20" s="15">
        <v>168</v>
      </c>
      <c r="U20" s="14">
        <v>165</v>
      </c>
      <c r="V20" s="14">
        <v>123</v>
      </c>
      <c r="W20" s="14">
        <v>148</v>
      </c>
      <c r="X20" s="15">
        <v>171</v>
      </c>
      <c r="Y20" s="14">
        <v>154</v>
      </c>
      <c r="Z20" s="14">
        <v>166</v>
      </c>
      <c r="AA20" s="14">
        <v>141</v>
      </c>
      <c r="AB20" s="14">
        <v>160</v>
      </c>
      <c r="AC20" s="14">
        <v>138</v>
      </c>
      <c r="AD20" s="14">
        <v>138</v>
      </c>
      <c r="AE20" s="14">
        <v>124</v>
      </c>
      <c r="AF20" s="14">
        <v>200</v>
      </c>
      <c r="AG20" s="14">
        <v>146</v>
      </c>
      <c r="AH20" s="14">
        <v>159</v>
      </c>
      <c r="AI20" s="13">
        <f>SUM(E20:J20)</f>
        <v>908</v>
      </c>
      <c r="AJ20" s="13">
        <f>SUM(K20:P20)</f>
        <v>853</v>
      </c>
      <c r="AK20" s="55">
        <f>SUM(Q20:V20)</f>
        <v>940</v>
      </c>
      <c r="AL20" s="13">
        <f>SUM(W20:AB20)</f>
        <v>940</v>
      </c>
      <c r="AM20" s="13">
        <f>SUM(AC20:AH20)</f>
        <v>905</v>
      </c>
      <c r="AN20" s="13">
        <f>SUM(AI20:AM20)</f>
        <v>4546</v>
      </c>
      <c r="AO20" s="13">
        <f>COUNT(E20:AH20)</f>
        <v>30</v>
      </c>
      <c r="AP20" s="16">
        <f>(AN20/AO20)</f>
        <v>151.53333333333333</v>
      </c>
    </row>
    <row r="21" spans="1:42" ht="12.75">
      <c r="A21" s="13">
        <v>18</v>
      </c>
      <c r="B21" s="14">
        <v>3433</v>
      </c>
      <c r="C21" s="53" t="s">
        <v>59</v>
      </c>
      <c r="D21" s="53" t="s">
        <v>57</v>
      </c>
      <c r="E21" s="15">
        <v>141</v>
      </c>
      <c r="F21" s="15">
        <v>147</v>
      </c>
      <c r="G21" s="15">
        <v>124</v>
      </c>
      <c r="H21" s="15">
        <v>171</v>
      </c>
      <c r="I21" s="15">
        <v>123</v>
      </c>
      <c r="J21" s="15">
        <v>144</v>
      </c>
      <c r="K21" s="15">
        <v>211</v>
      </c>
      <c r="L21" s="15">
        <v>175</v>
      </c>
      <c r="M21" s="15">
        <v>148</v>
      </c>
      <c r="N21" s="15">
        <v>175</v>
      </c>
      <c r="O21" s="15">
        <v>115</v>
      </c>
      <c r="P21" s="15">
        <v>137</v>
      </c>
      <c r="Q21" s="14">
        <v>171</v>
      </c>
      <c r="R21" s="14">
        <v>155</v>
      </c>
      <c r="S21" s="14">
        <v>113</v>
      </c>
      <c r="T21" s="14">
        <v>124</v>
      </c>
      <c r="U21" s="14">
        <v>130</v>
      </c>
      <c r="V21" s="14">
        <v>155</v>
      </c>
      <c r="W21" s="14"/>
      <c r="X21" s="15"/>
      <c r="Y21" s="14"/>
      <c r="Z21" s="14"/>
      <c r="AA21" s="14"/>
      <c r="AB21" s="14"/>
      <c r="AC21" s="14">
        <v>145</v>
      </c>
      <c r="AD21" s="14">
        <v>162</v>
      </c>
      <c r="AE21" s="14"/>
      <c r="AF21" s="14"/>
      <c r="AG21" s="14">
        <v>193</v>
      </c>
      <c r="AH21" s="14">
        <v>122</v>
      </c>
      <c r="AI21" s="13">
        <f>SUM(E21:J21)</f>
        <v>850</v>
      </c>
      <c r="AJ21" s="13">
        <f>SUM(K21:P21)</f>
        <v>961</v>
      </c>
      <c r="AK21" s="55">
        <f>SUM(Q21:V21)</f>
        <v>848</v>
      </c>
      <c r="AL21" s="13">
        <f>SUM(W21:AB21)</f>
        <v>0</v>
      </c>
      <c r="AM21" s="13">
        <f>SUM(AC21:AH21)</f>
        <v>622</v>
      </c>
      <c r="AN21" s="13">
        <f>SUM(AI21:AM21)</f>
        <v>3281</v>
      </c>
      <c r="AO21" s="13">
        <f>COUNT(E21:AH21)</f>
        <v>22</v>
      </c>
      <c r="AP21" s="16">
        <f>(AN21/AO21)</f>
        <v>149.13636363636363</v>
      </c>
    </row>
    <row r="22" spans="1:42" ht="12.75">
      <c r="A22" s="13">
        <v>19</v>
      </c>
      <c r="B22" s="14">
        <v>511</v>
      </c>
      <c r="C22" s="53" t="s">
        <v>60</v>
      </c>
      <c r="D22" s="53" t="s">
        <v>57</v>
      </c>
      <c r="E22" s="15">
        <v>141</v>
      </c>
      <c r="F22" s="15">
        <v>123</v>
      </c>
      <c r="G22" s="15">
        <v>162</v>
      </c>
      <c r="H22" s="15">
        <v>135</v>
      </c>
      <c r="I22" s="15">
        <v>140</v>
      </c>
      <c r="J22" s="15">
        <v>133</v>
      </c>
      <c r="K22" s="15"/>
      <c r="L22" s="15"/>
      <c r="M22" s="15"/>
      <c r="N22" s="15"/>
      <c r="O22" s="15"/>
      <c r="P22" s="15"/>
      <c r="Q22" s="14"/>
      <c r="R22" s="14"/>
      <c r="S22" s="14"/>
      <c r="T22" s="14"/>
      <c r="U22" s="14"/>
      <c r="V22" s="14"/>
      <c r="W22" s="14"/>
      <c r="X22" s="15"/>
      <c r="Y22" s="14"/>
      <c r="Z22" s="14"/>
      <c r="AA22" s="14"/>
      <c r="AB22" s="14"/>
      <c r="AC22" s="14"/>
      <c r="AD22" s="14"/>
      <c r="AE22" s="14">
        <v>131</v>
      </c>
      <c r="AF22" s="14">
        <v>170</v>
      </c>
      <c r="AG22" s="14">
        <v>173</v>
      </c>
      <c r="AH22" s="14">
        <v>167</v>
      </c>
      <c r="AI22" s="13">
        <f>SUM(E22:J22)</f>
        <v>834</v>
      </c>
      <c r="AJ22" s="13">
        <f>SUM(K22:P22)</f>
        <v>0</v>
      </c>
      <c r="AK22" s="55">
        <f>SUM(Q22:V22)</f>
        <v>0</v>
      </c>
      <c r="AL22" s="13">
        <f>SUM(W22:AB22)</f>
        <v>0</v>
      </c>
      <c r="AM22" s="13">
        <f>SUM(AC22:AH22)</f>
        <v>641</v>
      </c>
      <c r="AN22" s="13">
        <f>SUM(AI22:AM22)</f>
        <v>1475</v>
      </c>
      <c r="AO22" s="13">
        <f>COUNT(E22:AH22)</f>
        <v>10</v>
      </c>
      <c r="AP22" s="16">
        <f>(AN22/AO22)</f>
        <v>147.5</v>
      </c>
    </row>
    <row r="23" spans="1:42" ht="12.75">
      <c r="A23" s="13">
        <v>20</v>
      </c>
      <c r="B23" s="14">
        <v>3455</v>
      </c>
      <c r="C23" s="53" t="s">
        <v>49</v>
      </c>
      <c r="D23" s="53" t="s">
        <v>46</v>
      </c>
      <c r="E23" s="15">
        <v>121</v>
      </c>
      <c r="F23" s="15">
        <v>136</v>
      </c>
      <c r="G23" s="15">
        <v>152</v>
      </c>
      <c r="H23" s="15">
        <v>130</v>
      </c>
      <c r="I23" s="15">
        <v>133</v>
      </c>
      <c r="J23" s="15">
        <v>117</v>
      </c>
      <c r="K23" s="15">
        <v>122</v>
      </c>
      <c r="L23" s="15">
        <v>129</v>
      </c>
      <c r="M23" s="15">
        <v>158</v>
      </c>
      <c r="N23" s="15">
        <v>136</v>
      </c>
      <c r="O23" s="15">
        <v>137</v>
      </c>
      <c r="P23" s="15">
        <v>169</v>
      </c>
      <c r="Q23" s="14">
        <v>143</v>
      </c>
      <c r="R23" s="14">
        <v>132</v>
      </c>
      <c r="S23" s="14">
        <v>119</v>
      </c>
      <c r="T23" s="14">
        <v>152</v>
      </c>
      <c r="U23" s="14">
        <v>158</v>
      </c>
      <c r="V23" s="14">
        <v>164</v>
      </c>
      <c r="W23" s="14"/>
      <c r="X23" s="15"/>
      <c r="Y23" s="14"/>
      <c r="Z23" s="14"/>
      <c r="AA23" s="14"/>
      <c r="AB23" s="14"/>
      <c r="AC23" s="14">
        <v>147</v>
      </c>
      <c r="AD23" s="14">
        <v>170</v>
      </c>
      <c r="AE23" s="14">
        <v>140</v>
      </c>
      <c r="AF23" s="14">
        <v>137</v>
      </c>
      <c r="AG23" s="14">
        <v>149</v>
      </c>
      <c r="AH23" s="14">
        <v>152</v>
      </c>
      <c r="AI23" s="13">
        <f>SUM(E23:J23)</f>
        <v>789</v>
      </c>
      <c r="AJ23" s="13">
        <f>SUM(K23:P23)</f>
        <v>851</v>
      </c>
      <c r="AK23" s="55">
        <f>SUM(Q23:V23)</f>
        <v>868</v>
      </c>
      <c r="AL23" s="13">
        <f>SUM(W23:AB23)</f>
        <v>0</v>
      </c>
      <c r="AM23" s="13">
        <f>SUM(AC23:AH23)</f>
        <v>895</v>
      </c>
      <c r="AN23" s="13">
        <f>SUM(AI23:AM23)</f>
        <v>3403</v>
      </c>
      <c r="AO23" s="13">
        <f>COUNT(E23:AH23)</f>
        <v>24</v>
      </c>
      <c r="AP23" s="16">
        <f>(AN23/AO23)</f>
        <v>141.79166666666666</v>
      </c>
    </row>
    <row r="24" spans="1:42" ht="12.75">
      <c r="A24" s="13">
        <v>21</v>
      </c>
      <c r="B24" s="14">
        <v>3486</v>
      </c>
      <c r="C24" s="53" t="s">
        <v>42</v>
      </c>
      <c r="D24" s="53" t="s">
        <v>40</v>
      </c>
      <c r="E24" s="15">
        <v>151</v>
      </c>
      <c r="F24" s="15">
        <v>124</v>
      </c>
      <c r="G24" s="15">
        <v>169</v>
      </c>
      <c r="H24" s="15">
        <v>144</v>
      </c>
      <c r="I24" s="15">
        <v>150</v>
      </c>
      <c r="J24" s="15">
        <v>107</v>
      </c>
      <c r="K24" s="15">
        <v>138</v>
      </c>
      <c r="L24" s="15">
        <v>135</v>
      </c>
      <c r="M24" s="15">
        <v>131</v>
      </c>
      <c r="N24" s="15">
        <v>156</v>
      </c>
      <c r="O24" s="15">
        <v>116</v>
      </c>
      <c r="P24" s="15">
        <v>163</v>
      </c>
      <c r="Q24" s="14">
        <v>168</v>
      </c>
      <c r="R24" s="14">
        <v>121</v>
      </c>
      <c r="S24" s="14"/>
      <c r="T24" s="14"/>
      <c r="U24" s="14">
        <v>135</v>
      </c>
      <c r="V24" s="14">
        <v>130</v>
      </c>
      <c r="W24" s="14"/>
      <c r="X24" s="15"/>
      <c r="Y24" s="14"/>
      <c r="Z24" s="14"/>
      <c r="AA24" s="14"/>
      <c r="AB24" s="15"/>
      <c r="AC24" s="14">
        <v>149</v>
      </c>
      <c r="AD24" s="14">
        <v>153</v>
      </c>
      <c r="AE24" s="14">
        <v>167</v>
      </c>
      <c r="AF24" s="14">
        <v>111</v>
      </c>
      <c r="AG24" s="14">
        <v>143</v>
      </c>
      <c r="AH24" s="14">
        <v>155</v>
      </c>
      <c r="AI24" s="13">
        <f>SUM(E24:J24)</f>
        <v>845</v>
      </c>
      <c r="AJ24" s="13">
        <f>SUM(K24:P24)</f>
        <v>839</v>
      </c>
      <c r="AK24" s="55">
        <f>SUM(Q24:V24)</f>
        <v>554</v>
      </c>
      <c r="AL24" s="13">
        <f>SUM(W24:AB24)</f>
        <v>0</v>
      </c>
      <c r="AM24" s="13">
        <f>SUM(AC24:AH24)</f>
        <v>878</v>
      </c>
      <c r="AN24" s="13">
        <f>SUM(AI24:AM24)</f>
        <v>3116</v>
      </c>
      <c r="AO24" s="13">
        <f>COUNT(E24:AH24)</f>
        <v>22</v>
      </c>
      <c r="AP24" s="16">
        <f>(AN24/AO24)</f>
        <v>141.63636363636363</v>
      </c>
    </row>
    <row r="25" spans="1:42" ht="12.75">
      <c r="A25" s="13">
        <v>22</v>
      </c>
      <c r="B25" s="14">
        <v>3532</v>
      </c>
      <c r="C25" s="53" t="s">
        <v>44</v>
      </c>
      <c r="D25" s="53" t="s">
        <v>40</v>
      </c>
      <c r="E25" s="15">
        <v>172</v>
      </c>
      <c r="F25" s="15">
        <v>109</v>
      </c>
      <c r="G25" s="15"/>
      <c r="H25" s="15">
        <v>132</v>
      </c>
      <c r="I25" s="15"/>
      <c r="J25" s="15"/>
      <c r="K25" s="15">
        <v>102</v>
      </c>
      <c r="L25" s="15">
        <v>114</v>
      </c>
      <c r="M25" s="15">
        <v>129</v>
      </c>
      <c r="N25" s="15">
        <v>127</v>
      </c>
      <c r="O25" s="15">
        <v>123</v>
      </c>
      <c r="P25" s="15">
        <v>120</v>
      </c>
      <c r="Q25" s="14"/>
      <c r="R25" s="14"/>
      <c r="S25" s="14"/>
      <c r="T25" s="14"/>
      <c r="U25" s="14"/>
      <c r="V25" s="14"/>
      <c r="W25" s="14">
        <v>136</v>
      </c>
      <c r="X25" s="15">
        <v>132</v>
      </c>
      <c r="Y25" s="14">
        <v>110</v>
      </c>
      <c r="Z25" s="14">
        <v>145</v>
      </c>
      <c r="AA25" s="14">
        <v>129</v>
      </c>
      <c r="AB25" s="14">
        <v>136</v>
      </c>
      <c r="AC25" s="14">
        <v>141</v>
      </c>
      <c r="AD25" s="14">
        <v>154</v>
      </c>
      <c r="AE25" s="14">
        <v>151</v>
      </c>
      <c r="AF25" s="14">
        <v>120</v>
      </c>
      <c r="AG25" s="14">
        <v>170</v>
      </c>
      <c r="AH25" s="14">
        <v>129</v>
      </c>
      <c r="AI25" s="13">
        <f>SUM(E25:J25)</f>
        <v>413</v>
      </c>
      <c r="AJ25" s="13">
        <f>SUM(K25:P25)</f>
        <v>715</v>
      </c>
      <c r="AK25" s="55">
        <f>SUM(Q25:V25)</f>
        <v>0</v>
      </c>
      <c r="AL25" s="13">
        <f>SUM(W25:AB25)</f>
        <v>788</v>
      </c>
      <c r="AM25" s="13">
        <f>SUM(AC25:AH25)</f>
        <v>865</v>
      </c>
      <c r="AN25" s="13">
        <f>SUM(AI25:AM25)</f>
        <v>2781</v>
      </c>
      <c r="AO25" s="13">
        <f>COUNT(E25:AH25)</f>
        <v>21</v>
      </c>
      <c r="AP25" s="16">
        <f>(AN25/AO25)</f>
        <v>132.42857142857142</v>
      </c>
    </row>
    <row r="26" spans="1:42" ht="12.75" hidden="1">
      <c r="A26" s="13">
        <v>23</v>
      </c>
      <c r="B26" s="14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4"/>
      <c r="R26" s="14"/>
      <c r="S26" s="14"/>
      <c r="T26" s="14"/>
      <c r="U26" s="14"/>
      <c r="V26" s="14"/>
      <c r="W26" s="14"/>
      <c r="X26" s="15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3">
        <f aca="true" t="shared" si="0" ref="AI26:AI49">SUM(E26:J26)</f>
        <v>0</v>
      </c>
      <c r="AJ26" s="13">
        <f aca="true" t="shared" si="1" ref="AJ26:AJ49">SUM(K26:P26)</f>
        <v>0</v>
      </c>
      <c r="AK26" s="55">
        <f aca="true" t="shared" si="2" ref="AK26:AK49">SUM(Q26:V26)</f>
        <v>0</v>
      </c>
      <c r="AL26" s="13">
        <f aca="true" t="shared" si="3" ref="AL26:AL49">SUM(W26:AB26)</f>
        <v>0</v>
      </c>
      <c r="AM26" s="13">
        <f aca="true" t="shared" si="4" ref="AM26:AM49">SUM(AC26:AH26)</f>
        <v>0</v>
      </c>
      <c r="AN26" s="13">
        <f aca="true" t="shared" si="5" ref="AN26:AN49">SUM(AI26:AM26)</f>
        <v>0</v>
      </c>
      <c r="AO26" s="13">
        <f aca="true" t="shared" si="6" ref="AO26:AO49">COUNT(E26:AH26)</f>
        <v>0</v>
      </c>
      <c r="AP26" s="16" t="e">
        <f aca="true" t="shared" si="7" ref="AP26:AP49">(AN26/AO26)</f>
        <v>#DIV/0!</v>
      </c>
    </row>
    <row r="27" spans="1:42" ht="12.75" hidden="1">
      <c r="A27" s="13">
        <v>24</v>
      </c>
      <c r="B27" s="14"/>
      <c r="C27" s="53"/>
      <c r="D27" s="5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4"/>
      <c r="R27" s="14"/>
      <c r="S27" s="14"/>
      <c r="T27" s="14"/>
      <c r="U27" s="14"/>
      <c r="V27" s="14"/>
      <c r="W27" s="14"/>
      <c r="X27" s="15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3">
        <f t="shared" si="0"/>
        <v>0</v>
      </c>
      <c r="AJ27" s="13">
        <f t="shared" si="1"/>
        <v>0</v>
      </c>
      <c r="AK27" s="55">
        <f t="shared" si="2"/>
        <v>0</v>
      </c>
      <c r="AL27" s="13">
        <f t="shared" si="3"/>
        <v>0</v>
      </c>
      <c r="AM27" s="13">
        <f t="shared" si="4"/>
        <v>0</v>
      </c>
      <c r="AN27" s="13">
        <f t="shared" si="5"/>
        <v>0</v>
      </c>
      <c r="AO27" s="13">
        <f t="shared" si="6"/>
        <v>0</v>
      </c>
      <c r="AP27" s="16" t="e">
        <f t="shared" si="7"/>
        <v>#DIV/0!</v>
      </c>
    </row>
    <row r="28" spans="1:42" ht="12.75" hidden="1">
      <c r="A28" s="13">
        <v>25</v>
      </c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4"/>
      <c r="R28" s="14"/>
      <c r="S28" s="14"/>
      <c r="T28" s="14"/>
      <c r="U28" s="14"/>
      <c r="V28" s="14"/>
      <c r="W28" s="14"/>
      <c r="X28" s="15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3">
        <f t="shared" si="0"/>
        <v>0</v>
      </c>
      <c r="AJ28" s="13">
        <f t="shared" si="1"/>
        <v>0</v>
      </c>
      <c r="AK28" s="55">
        <f t="shared" si="2"/>
        <v>0</v>
      </c>
      <c r="AL28" s="13">
        <f t="shared" si="3"/>
        <v>0</v>
      </c>
      <c r="AM28" s="13">
        <f t="shared" si="4"/>
        <v>0</v>
      </c>
      <c r="AN28" s="13">
        <f t="shared" si="5"/>
        <v>0</v>
      </c>
      <c r="AO28" s="13">
        <f t="shared" si="6"/>
        <v>0</v>
      </c>
      <c r="AP28" s="16" t="e">
        <f t="shared" si="7"/>
        <v>#DIV/0!</v>
      </c>
    </row>
    <row r="29" spans="1:42" ht="12.75" hidden="1">
      <c r="A29" s="13">
        <v>26</v>
      </c>
      <c r="B29" s="14"/>
      <c r="C29" s="53"/>
      <c r="D29" s="5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4"/>
      <c r="R29" s="14"/>
      <c r="S29" s="14"/>
      <c r="T29" s="14"/>
      <c r="U29" s="14"/>
      <c r="V29" s="14"/>
      <c r="W29" s="14"/>
      <c r="X29" s="15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3">
        <f t="shared" si="0"/>
        <v>0</v>
      </c>
      <c r="AJ29" s="13">
        <f t="shared" si="1"/>
        <v>0</v>
      </c>
      <c r="AK29" s="55">
        <f t="shared" si="2"/>
        <v>0</v>
      </c>
      <c r="AL29" s="13">
        <f t="shared" si="3"/>
        <v>0</v>
      </c>
      <c r="AM29" s="13">
        <f t="shared" si="4"/>
        <v>0</v>
      </c>
      <c r="AN29" s="13">
        <f t="shared" si="5"/>
        <v>0</v>
      </c>
      <c r="AO29" s="13">
        <f t="shared" si="6"/>
        <v>0</v>
      </c>
      <c r="AP29" s="16" t="e">
        <f t="shared" si="7"/>
        <v>#DIV/0!</v>
      </c>
    </row>
    <row r="30" spans="1:43" ht="12.75" hidden="1">
      <c r="A30" s="13">
        <v>27</v>
      </c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4"/>
      <c r="R30" s="14"/>
      <c r="S30" s="14"/>
      <c r="T30" s="14"/>
      <c r="U30" s="14"/>
      <c r="V30" s="14"/>
      <c r="W30" s="14"/>
      <c r="X30" s="15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3">
        <f t="shared" si="0"/>
        <v>0</v>
      </c>
      <c r="AJ30" s="13">
        <f t="shared" si="1"/>
        <v>0</v>
      </c>
      <c r="AK30" s="55">
        <f t="shared" si="2"/>
        <v>0</v>
      </c>
      <c r="AL30" s="13">
        <f t="shared" si="3"/>
        <v>0</v>
      </c>
      <c r="AM30" s="13">
        <f t="shared" si="4"/>
        <v>0</v>
      </c>
      <c r="AN30" s="13">
        <f t="shared" si="5"/>
        <v>0</v>
      </c>
      <c r="AO30" s="13">
        <f t="shared" si="6"/>
        <v>0</v>
      </c>
      <c r="AP30" s="16" t="e">
        <f t="shared" si="7"/>
        <v>#DIV/0!</v>
      </c>
      <c r="AQ30" s="17"/>
    </row>
    <row r="31" spans="1:42" ht="12.75" hidden="1">
      <c r="A31" s="13">
        <v>28</v>
      </c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4"/>
      <c r="R31" s="14"/>
      <c r="S31" s="14"/>
      <c r="T31" s="14"/>
      <c r="U31" s="14"/>
      <c r="V31" s="14"/>
      <c r="W31" s="14"/>
      <c r="X31" s="15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3">
        <f t="shared" si="0"/>
        <v>0</v>
      </c>
      <c r="AJ31" s="13">
        <f t="shared" si="1"/>
        <v>0</v>
      </c>
      <c r="AK31" s="55">
        <f t="shared" si="2"/>
        <v>0</v>
      </c>
      <c r="AL31" s="13">
        <f t="shared" si="3"/>
        <v>0</v>
      </c>
      <c r="AM31" s="13">
        <f t="shared" si="4"/>
        <v>0</v>
      </c>
      <c r="AN31" s="13">
        <f t="shared" si="5"/>
        <v>0</v>
      </c>
      <c r="AO31" s="13">
        <f t="shared" si="6"/>
        <v>0</v>
      </c>
      <c r="AP31" s="16" t="e">
        <f t="shared" si="7"/>
        <v>#DIV/0!</v>
      </c>
    </row>
    <row r="32" spans="1:42" ht="12.75" hidden="1">
      <c r="A32" s="13">
        <v>29</v>
      </c>
      <c r="B32" s="14"/>
      <c r="C32" s="14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4"/>
      <c r="R32" s="14"/>
      <c r="S32" s="14"/>
      <c r="T32" s="14"/>
      <c r="U32" s="14"/>
      <c r="V32" s="14"/>
      <c r="W32" s="14"/>
      <c r="X32" s="15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3">
        <f t="shared" si="0"/>
        <v>0</v>
      </c>
      <c r="AJ32" s="13">
        <f t="shared" si="1"/>
        <v>0</v>
      </c>
      <c r="AK32" s="55">
        <f t="shared" si="2"/>
        <v>0</v>
      </c>
      <c r="AL32" s="13">
        <f t="shared" si="3"/>
        <v>0</v>
      </c>
      <c r="AM32" s="13">
        <f t="shared" si="4"/>
        <v>0</v>
      </c>
      <c r="AN32" s="13">
        <f t="shared" si="5"/>
        <v>0</v>
      </c>
      <c r="AO32" s="13">
        <f t="shared" si="6"/>
        <v>0</v>
      </c>
      <c r="AP32" s="16" t="e">
        <f t="shared" si="7"/>
        <v>#DIV/0!</v>
      </c>
    </row>
    <row r="33" spans="1:42" ht="12.75" hidden="1">
      <c r="A33" s="13">
        <v>30</v>
      </c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4"/>
      <c r="R33" s="14"/>
      <c r="S33" s="14"/>
      <c r="T33" s="14"/>
      <c r="U33" s="14"/>
      <c r="V33" s="14"/>
      <c r="W33" s="14"/>
      <c r="X33" s="15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3">
        <f t="shared" si="0"/>
        <v>0</v>
      </c>
      <c r="AJ33" s="13">
        <f t="shared" si="1"/>
        <v>0</v>
      </c>
      <c r="AK33" s="55">
        <f t="shared" si="2"/>
        <v>0</v>
      </c>
      <c r="AL33" s="13">
        <f t="shared" si="3"/>
        <v>0</v>
      </c>
      <c r="AM33" s="13">
        <f t="shared" si="4"/>
        <v>0</v>
      </c>
      <c r="AN33" s="13">
        <f t="shared" si="5"/>
        <v>0</v>
      </c>
      <c r="AO33" s="13">
        <f t="shared" si="6"/>
        <v>0</v>
      </c>
      <c r="AP33" s="16" t="e">
        <f t="shared" si="7"/>
        <v>#DIV/0!</v>
      </c>
    </row>
    <row r="34" spans="1:42" ht="12.75" hidden="1">
      <c r="A34" s="13">
        <v>31</v>
      </c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3">
        <f t="shared" si="0"/>
        <v>0</v>
      </c>
      <c r="AJ34" s="13">
        <f t="shared" si="1"/>
        <v>0</v>
      </c>
      <c r="AK34" s="55">
        <f t="shared" si="2"/>
        <v>0</v>
      </c>
      <c r="AL34" s="13">
        <f t="shared" si="3"/>
        <v>0</v>
      </c>
      <c r="AM34" s="13">
        <f t="shared" si="4"/>
        <v>0</v>
      </c>
      <c r="AN34" s="13">
        <f t="shared" si="5"/>
        <v>0</v>
      </c>
      <c r="AO34" s="13">
        <f t="shared" si="6"/>
        <v>0</v>
      </c>
      <c r="AP34" s="16" t="e">
        <f t="shared" si="7"/>
        <v>#DIV/0!</v>
      </c>
    </row>
    <row r="35" spans="1:43" s="17" customFormat="1" ht="12.75" hidden="1">
      <c r="A35" s="13">
        <v>32</v>
      </c>
      <c r="B35" s="14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4"/>
      <c r="R35" s="14"/>
      <c r="S35" s="14"/>
      <c r="T35" s="14"/>
      <c r="U35" s="14"/>
      <c r="V35" s="14"/>
      <c r="W35" s="14"/>
      <c r="X35" s="15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3">
        <f t="shared" si="0"/>
        <v>0</v>
      </c>
      <c r="AJ35" s="13">
        <f t="shared" si="1"/>
        <v>0</v>
      </c>
      <c r="AK35" s="55">
        <f t="shared" si="2"/>
        <v>0</v>
      </c>
      <c r="AL35" s="13">
        <f t="shared" si="3"/>
        <v>0</v>
      </c>
      <c r="AM35" s="13">
        <f t="shared" si="4"/>
        <v>0</v>
      </c>
      <c r="AN35" s="13">
        <f t="shared" si="5"/>
        <v>0</v>
      </c>
      <c r="AO35" s="13">
        <f t="shared" si="6"/>
        <v>0</v>
      </c>
      <c r="AP35" s="16" t="e">
        <f t="shared" si="7"/>
        <v>#DIV/0!</v>
      </c>
      <c r="AQ35" s="9"/>
    </row>
    <row r="36" spans="1:43" s="17" customFormat="1" ht="12.75" hidden="1">
      <c r="A36" s="13">
        <v>33</v>
      </c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4"/>
      <c r="R36" s="14"/>
      <c r="S36" s="14"/>
      <c r="T36" s="14"/>
      <c r="U36" s="14"/>
      <c r="V36" s="14"/>
      <c r="W36" s="14"/>
      <c r="X36" s="15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3">
        <f t="shared" si="0"/>
        <v>0</v>
      </c>
      <c r="AJ36" s="13">
        <f t="shared" si="1"/>
        <v>0</v>
      </c>
      <c r="AK36" s="55">
        <f t="shared" si="2"/>
        <v>0</v>
      </c>
      <c r="AL36" s="13">
        <f t="shared" si="3"/>
        <v>0</v>
      </c>
      <c r="AM36" s="13">
        <f t="shared" si="4"/>
        <v>0</v>
      </c>
      <c r="AN36" s="13">
        <f t="shared" si="5"/>
        <v>0</v>
      </c>
      <c r="AO36" s="13">
        <f t="shared" si="6"/>
        <v>0</v>
      </c>
      <c r="AP36" s="16" t="e">
        <f t="shared" si="7"/>
        <v>#DIV/0!</v>
      </c>
      <c r="AQ36" s="9"/>
    </row>
    <row r="37" spans="1:43" s="17" customFormat="1" ht="12.75" hidden="1">
      <c r="A37" s="13">
        <v>34</v>
      </c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4"/>
      <c r="R37" s="14"/>
      <c r="S37" s="14"/>
      <c r="T37" s="14"/>
      <c r="U37" s="14"/>
      <c r="V37" s="14"/>
      <c r="W37" s="14"/>
      <c r="X37" s="15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3">
        <f t="shared" si="0"/>
        <v>0</v>
      </c>
      <c r="AJ37" s="13">
        <f t="shared" si="1"/>
        <v>0</v>
      </c>
      <c r="AK37" s="55">
        <f t="shared" si="2"/>
        <v>0</v>
      </c>
      <c r="AL37" s="13">
        <f t="shared" si="3"/>
        <v>0</v>
      </c>
      <c r="AM37" s="13">
        <f t="shared" si="4"/>
        <v>0</v>
      </c>
      <c r="AN37" s="13">
        <f t="shared" si="5"/>
        <v>0</v>
      </c>
      <c r="AO37" s="13">
        <f t="shared" si="6"/>
        <v>0</v>
      </c>
      <c r="AP37" s="16" t="e">
        <f t="shared" si="7"/>
        <v>#DIV/0!</v>
      </c>
      <c r="AQ37" s="9"/>
    </row>
    <row r="38" spans="1:42" s="17" customFormat="1" ht="12.75" hidden="1">
      <c r="A38" s="13">
        <v>35</v>
      </c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4"/>
      <c r="R38" s="14"/>
      <c r="S38" s="14"/>
      <c r="T38" s="14"/>
      <c r="U38" s="14"/>
      <c r="V38" s="14"/>
      <c r="W38" s="14"/>
      <c r="X38" s="15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3">
        <f t="shared" si="0"/>
        <v>0</v>
      </c>
      <c r="AJ38" s="13">
        <f t="shared" si="1"/>
        <v>0</v>
      </c>
      <c r="AK38" s="55">
        <f t="shared" si="2"/>
        <v>0</v>
      </c>
      <c r="AL38" s="13">
        <f t="shared" si="3"/>
        <v>0</v>
      </c>
      <c r="AM38" s="13">
        <f t="shared" si="4"/>
        <v>0</v>
      </c>
      <c r="AN38" s="13">
        <f t="shared" si="5"/>
        <v>0</v>
      </c>
      <c r="AO38" s="13">
        <f t="shared" si="6"/>
        <v>0</v>
      </c>
      <c r="AP38" s="16" t="e">
        <f t="shared" si="7"/>
        <v>#DIV/0!</v>
      </c>
    </row>
    <row r="39" spans="1:42" s="17" customFormat="1" ht="12.75" hidden="1">
      <c r="A39" s="13">
        <v>36</v>
      </c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4"/>
      <c r="R39" s="14"/>
      <c r="S39" s="14"/>
      <c r="T39" s="14"/>
      <c r="U39" s="14"/>
      <c r="V39" s="14"/>
      <c r="W39" s="14"/>
      <c r="X39" s="15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3">
        <f t="shared" si="0"/>
        <v>0</v>
      </c>
      <c r="AJ39" s="13">
        <f t="shared" si="1"/>
        <v>0</v>
      </c>
      <c r="AK39" s="55">
        <f t="shared" si="2"/>
        <v>0</v>
      </c>
      <c r="AL39" s="13">
        <f t="shared" si="3"/>
        <v>0</v>
      </c>
      <c r="AM39" s="13">
        <f t="shared" si="4"/>
        <v>0</v>
      </c>
      <c r="AN39" s="13">
        <f t="shared" si="5"/>
        <v>0</v>
      </c>
      <c r="AO39" s="13">
        <f t="shared" si="6"/>
        <v>0</v>
      </c>
      <c r="AP39" s="16" t="e">
        <f t="shared" si="7"/>
        <v>#DIV/0!</v>
      </c>
    </row>
    <row r="40" spans="1:42" s="17" customFormat="1" ht="12.75" hidden="1">
      <c r="A40" s="13">
        <v>37</v>
      </c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4"/>
      <c r="R40" s="14"/>
      <c r="S40" s="14"/>
      <c r="T40" s="14"/>
      <c r="U40" s="14"/>
      <c r="V40" s="14"/>
      <c r="W40" s="14"/>
      <c r="X40" s="15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3">
        <f t="shared" si="0"/>
        <v>0</v>
      </c>
      <c r="AJ40" s="13">
        <f t="shared" si="1"/>
        <v>0</v>
      </c>
      <c r="AK40" s="55">
        <f t="shared" si="2"/>
        <v>0</v>
      </c>
      <c r="AL40" s="13">
        <f t="shared" si="3"/>
        <v>0</v>
      </c>
      <c r="AM40" s="13">
        <f t="shared" si="4"/>
        <v>0</v>
      </c>
      <c r="AN40" s="13">
        <f t="shared" si="5"/>
        <v>0</v>
      </c>
      <c r="AO40" s="13">
        <f t="shared" si="6"/>
        <v>0</v>
      </c>
      <c r="AP40" s="16" t="e">
        <f t="shared" si="7"/>
        <v>#DIV/0!</v>
      </c>
    </row>
    <row r="41" spans="1:42" s="17" customFormat="1" ht="12.75" hidden="1">
      <c r="A41" s="13">
        <v>38</v>
      </c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4"/>
      <c r="R41" s="14"/>
      <c r="S41" s="14"/>
      <c r="T41" s="14"/>
      <c r="U41" s="14"/>
      <c r="V41" s="14"/>
      <c r="W41" s="14"/>
      <c r="X41" s="15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3">
        <f t="shared" si="0"/>
        <v>0</v>
      </c>
      <c r="AJ41" s="13">
        <f t="shared" si="1"/>
        <v>0</v>
      </c>
      <c r="AK41" s="55">
        <f t="shared" si="2"/>
        <v>0</v>
      </c>
      <c r="AL41" s="13">
        <f t="shared" si="3"/>
        <v>0</v>
      </c>
      <c r="AM41" s="13">
        <f t="shared" si="4"/>
        <v>0</v>
      </c>
      <c r="AN41" s="13">
        <f t="shared" si="5"/>
        <v>0</v>
      </c>
      <c r="AO41" s="13">
        <f t="shared" si="6"/>
        <v>0</v>
      </c>
      <c r="AP41" s="16" t="e">
        <f t="shared" si="7"/>
        <v>#DIV/0!</v>
      </c>
    </row>
    <row r="42" spans="1:42" s="17" customFormat="1" ht="12.75" hidden="1">
      <c r="A42" s="13">
        <v>39</v>
      </c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4"/>
      <c r="R42" s="14"/>
      <c r="S42" s="14"/>
      <c r="T42" s="14"/>
      <c r="U42" s="14"/>
      <c r="V42" s="14"/>
      <c r="W42" s="14"/>
      <c r="X42" s="15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3">
        <f t="shared" si="0"/>
        <v>0</v>
      </c>
      <c r="AJ42" s="13">
        <f t="shared" si="1"/>
        <v>0</v>
      </c>
      <c r="AK42" s="55">
        <f t="shared" si="2"/>
        <v>0</v>
      </c>
      <c r="AL42" s="13">
        <f t="shared" si="3"/>
        <v>0</v>
      </c>
      <c r="AM42" s="13">
        <f t="shared" si="4"/>
        <v>0</v>
      </c>
      <c r="AN42" s="13">
        <f t="shared" si="5"/>
        <v>0</v>
      </c>
      <c r="AO42" s="13">
        <f t="shared" si="6"/>
        <v>0</v>
      </c>
      <c r="AP42" s="16" t="e">
        <f t="shared" si="7"/>
        <v>#DIV/0!</v>
      </c>
    </row>
    <row r="43" spans="1:42" s="17" customFormat="1" ht="12.75" hidden="1">
      <c r="A43" s="13">
        <v>40</v>
      </c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4"/>
      <c r="R43" s="14"/>
      <c r="S43" s="14"/>
      <c r="T43" s="14"/>
      <c r="U43" s="14"/>
      <c r="V43" s="14"/>
      <c r="W43" s="14"/>
      <c r="X43" s="15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3">
        <f t="shared" si="0"/>
        <v>0</v>
      </c>
      <c r="AJ43" s="13">
        <f t="shared" si="1"/>
        <v>0</v>
      </c>
      <c r="AK43" s="55">
        <f t="shared" si="2"/>
        <v>0</v>
      </c>
      <c r="AL43" s="13">
        <f t="shared" si="3"/>
        <v>0</v>
      </c>
      <c r="AM43" s="13">
        <f t="shared" si="4"/>
        <v>0</v>
      </c>
      <c r="AN43" s="13">
        <f t="shared" si="5"/>
        <v>0</v>
      </c>
      <c r="AO43" s="13">
        <f t="shared" si="6"/>
        <v>0</v>
      </c>
      <c r="AP43" s="16" t="e">
        <f t="shared" si="7"/>
        <v>#DIV/0!</v>
      </c>
    </row>
    <row r="44" spans="1:42" s="17" customFormat="1" ht="12.75" hidden="1">
      <c r="A44" s="13">
        <v>41</v>
      </c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4"/>
      <c r="R44" s="14"/>
      <c r="S44" s="14"/>
      <c r="T44" s="14"/>
      <c r="U44" s="14"/>
      <c r="V44" s="14"/>
      <c r="W44" s="14"/>
      <c r="X44" s="15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3">
        <f t="shared" si="0"/>
        <v>0</v>
      </c>
      <c r="AJ44" s="13">
        <f t="shared" si="1"/>
        <v>0</v>
      </c>
      <c r="AK44" s="55">
        <f t="shared" si="2"/>
        <v>0</v>
      </c>
      <c r="AL44" s="13">
        <f t="shared" si="3"/>
        <v>0</v>
      </c>
      <c r="AM44" s="13">
        <f t="shared" si="4"/>
        <v>0</v>
      </c>
      <c r="AN44" s="13">
        <f t="shared" si="5"/>
        <v>0</v>
      </c>
      <c r="AO44" s="13">
        <f t="shared" si="6"/>
        <v>0</v>
      </c>
      <c r="AP44" s="16" t="e">
        <f t="shared" si="7"/>
        <v>#DIV/0!</v>
      </c>
    </row>
    <row r="45" spans="1:42" s="17" customFormat="1" ht="12.75" hidden="1">
      <c r="A45" s="13">
        <v>42</v>
      </c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4"/>
      <c r="R45" s="14"/>
      <c r="S45" s="14"/>
      <c r="T45" s="14"/>
      <c r="U45" s="14"/>
      <c r="V45" s="14"/>
      <c r="W45" s="14"/>
      <c r="X45" s="15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3">
        <f t="shared" si="0"/>
        <v>0</v>
      </c>
      <c r="AJ45" s="13">
        <f t="shared" si="1"/>
        <v>0</v>
      </c>
      <c r="AK45" s="55">
        <f t="shared" si="2"/>
        <v>0</v>
      </c>
      <c r="AL45" s="13">
        <f t="shared" si="3"/>
        <v>0</v>
      </c>
      <c r="AM45" s="13">
        <f t="shared" si="4"/>
        <v>0</v>
      </c>
      <c r="AN45" s="13">
        <f t="shared" si="5"/>
        <v>0</v>
      </c>
      <c r="AO45" s="13">
        <f t="shared" si="6"/>
        <v>0</v>
      </c>
      <c r="AP45" s="16" t="e">
        <f t="shared" si="7"/>
        <v>#DIV/0!</v>
      </c>
    </row>
    <row r="46" spans="1:42" s="17" customFormat="1" ht="12.75" hidden="1">
      <c r="A46" s="13">
        <v>43</v>
      </c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4"/>
      <c r="R46" s="14"/>
      <c r="S46" s="14"/>
      <c r="T46" s="14"/>
      <c r="U46" s="14"/>
      <c r="V46" s="14"/>
      <c r="W46" s="14"/>
      <c r="X46" s="15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3">
        <f t="shared" si="0"/>
        <v>0</v>
      </c>
      <c r="AJ46" s="13">
        <f t="shared" si="1"/>
        <v>0</v>
      </c>
      <c r="AK46" s="55">
        <f t="shared" si="2"/>
        <v>0</v>
      </c>
      <c r="AL46" s="13">
        <f t="shared" si="3"/>
        <v>0</v>
      </c>
      <c r="AM46" s="13">
        <f t="shared" si="4"/>
        <v>0</v>
      </c>
      <c r="AN46" s="13">
        <f t="shared" si="5"/>
        <v>0</v>
      </c>
      <c r="AO46" s="13">
        <f t="shared" si="6"/>
        <v>0</v>
      </c>
      <c r="AP46" s="16" t="e">
        <f t="shared" si="7"/>
        <v>#DIV/0!</v>
      </c>
    </row>
    <row r="47" spans="1:42" s="17" customFormat="1" ht="12.75" hidden="1">
      <c r="A47" s="13">
        <v>44</v>
      </c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4"/>
      <c r="R47" s="14"/>
      <c r="S47" s="14"/>
      <c r="T47" s="14"/>
      <c r="U47" s="14"/>
      <c r="V47" s="14"/>
      <c r="W47" s="14"/>
      <c r="X47" s="15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3">
        <f t="shared" si="0"/>
        <v>0</v>
      </c>
      <c r="AJ47" s="13">
        <f t="shared" si="1"/>
        <v>0</v>
      </c>
      <c r="AK47" s="55">
        <f t="shared" si="2"/>
        <v>0</v>
      </c>
      <c r="AL47" s="13">
        <f t="shared" si="3"/>
        <v>0</v>
      </c>
      <c r="AM47" s="13">
        <f t="shared" si="4"/>
        <v>0</v>
      </c>
      <c r="AN47" s="13">
        <f t="shared" si="5"/>
        <v>0</v>
      </c>
      <c r="AO47" s="13">
        <f t="shared" si="6"/>
        <v>0</v>
      </c>
      <c r="AP47" s="16" t="e">
        <f t="shared" si="7"/>
        <v>#DIV/0!</v>
      </c>
    </row>
    <row r="48" spans="1:42" s="17" customFormat="1" ht="12.75" hidden="1">
      <c r="A48" s="13">
        <v>45</v>
      </c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4"/>
      <c r="R48" s="14"/>
      <c r="S48" s="14"/>
      <c r="T48" s="14"/>
      <c r="U48" s="14"/>
      <c r="V48" s="14"/>
      <c r="W48" s="14"/>
      <c r="X48" s="15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3">
        <f t="shared" si="0"/>
        <v>0</v>
      </c>
      <c r="AJ48" s="13">
        <f t="shared" si="1"/>
        <v>0</v>
      </c>
      <c r="AK48" s="55">
        <f t="shared" si="2"/>
        <v>0</v>
      </c>
      <c r="AL48" s="13">
        <f t="shared" si="3"/>
        <v>0</v>
      </c>
      <c r="AM48" s="13">
        <f t="shared" si="4"/>
        <v>0</v>
      </c>
      <c r="AN48" s="13">
        <f t="shared" si="5"/>
        <v>0</v>
      </c>
      <c r="AO48" s="13">
        <f t="shared" si="6"/>
        <v>0</v>
      </c>
      <c r="AP48" s="16" t="e">
        <f t="shared" si="7"/>
        <v>#DIV/0!</v>
      </c>
    </row>
    <row r="49" spans="1:42" s="17" customFormat="1" ht="12.75" hidden="1">
      <c r="A49" s="13">
        <v>46</v>
      </c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4"/>
      <c r="R49" s="14"/>
      <c r="S49" s="14"/>
      <c r="T49" s="14"/>
      <c r="U49" s="14"/>
      <c r="V49" s="14"/>
      <c r="W49" s="14"/>
      <c r="X49" s="15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3">
        <f t="shared" si="0"/>
        <v>0</v>
      </c>
      <c r="AJ49" s="13">
        <f t="shared" si="1"/>
        <v>0</v>
      </c>
      <c r="AK49" s="55">
        <f t="shared" si="2"/>
        <v>0</v>
      </c>
      <c r="AL49" s="13">
        <f t="shared" si="3"/>
        <v>0</v>
      </c>
      <c r="AM49" s="13">
        <f t="shared" si="4"/>
        <v>0</v>
      </c>
      <c r="AN49" s="13">
        <f t="shared" si="5"/>
        <v>0</v>
      </c>
      <c r="AO49" s="13">
        <f t="shared" si="6"/>
        <v>0</v>
      </c>
      <c r="AP49" s="16" t="e">
        <f t="shared" si="7"/>
        <v>#DIV/0!</v>
      </c>
    </row>
    <row r="50" spans="24:41" ht="12.75" hidden="1">
      <c r="X50" s="9"/>
      <c r="AJ50" s="8"/>
      <c r="AK50" s="8"/>
      <c r="AL50" s="8"/>
      <c r="AM50" s="8"/>
      <c r="AN50" s="8"/>
      <c r="AO50" s="18"/>
    </row>
    <row r="51" spans="24:42" ht="12.75">
      <c r="X51" s="9"/>
      <c r="AJ51" s="8"/>
      <c r="AK51" s="8"/>
      <c r="AL51" s="8"/>
      <c r="AM51" s="8"/>
      <c r="AN51" s="8"/>
      <c r="AO51" s="8"/>
      <c r="AP51" s="18"/>
    </row>
    <row r="52" spans="24:42" ht="12.75">
      <c r="X52" s="9"/>
      <c r="AJ52" s="8"/>
      <c r="AK52" s="8"/>
      <c r="AL52" s="8"/>
      <c r="AM52" s="8"/>
      <c r="AN52" s="8"/>
      <c r="AO52" s="8"/>
      <c r="AP52" s="18"/>
    </row>
    <row r="53" spans="24:42" ht="12.75">
      <c r="X53" s="9"/>
      <c r="AJ53" s="8"/>
      <c r="AK53" s="8"/>
      <c r="AL53" s="8"/>
      <c r="AM53" s="8"/>
      <c r="AN53" s="8"/>
      <c r="AO53" s="8"/>
      <c r="AP53" s="18"/>
    </row>
    <row r="54" spans="24:42" ht="12.75">
      <c r="X54" s="9"/>
      <c r="AJ54" s="8"/>
      <c r="AK54" s="8"/>
      <c r="AL54" s="8"/>
      <c r="AM54" s="8"/>
      <c r="AN54" s="8"/>
      <c r="AO54" s="8"/>
      <c r="AP54" s="18"/>
    </row>
    <row r="55" spans="24:42" ht="12.75">
      <c r="X55" s="9"/>
      <c r="AJ55" s="8"/>
      <c r="AK55" s="8"/>
      <c r="AL55" s="8"/>
      <c r="AM55" s="8"/>
      <c r="AN55" s="8"/>
      <c r="AO55" s="8"/>
      <c r="AP55" s="18"/>
    </row>
    <row r="56" spans="24:42" ht="12.75">
      <c r="X56" s="9"/>
      <c r="AJ56" s="8"/>
      <c r="AK56" s="8"/>
      <c r="AL56" s="8"/>
      <c r="AM56" s="8"/>
      <c r="AN56" s="8"/>
      <c r="AO56" s="8"/>
      <c r="AP56" s="18"/>
    </row>
    <row r="57" spans="24:42" ht="12.75">
      <c r="X57" s="9"/>
      <c r="AJ57" s="8"/>
      <c r="AK57" s="8"/>
      <c r="AL57" s="8"/>
      <c r="AM57" s="8"/>
      <c r="AN57" s="8"/>
      <c r="AO57" s="8"/>
      <c r="AP57" s="18"/>
    </row>
    <row r="58" spans="24:42" ht="12.75">
      <c r="X58" s="9"/>
      <c r="AJ58" s="8"/>
      <c r="AK58" s="8"/>
      <c r="AL58" s="8"/>
      <c r="AM58" s="8"/>
      <c r="AN58" s="8"/>
      <c r="AO58" s="8"/>
      <c r="AP58" s="18"/>
    </row>
    <row r="59" spans="24:42" ht="12.75">
      <c r="X59" s="9"/>
      <c r="AJ59" s="8"/>
      <c r="AK59" s="8"/>
      <c r="AL59" s="8"/>
      <c r="AM59" s="8"/>
      <c r="AN59" s="8"/>
      <c r="AO59" s="8"/>
      <c r="AP59" s="18"/>
    </row>
    <row r="60" spans="24:42" ht="12.75">
      <c r="X60" s="9"/>
      <c r="AJ60" s="8"/>
      <c r="AK60" s="8"/>
      <c r="AL60" s="8"/>
      <c r="AM60" s="8"/>
      <c r="AN60" s="8"/>
      <c r="AO60" s="8"/>
      <c r="AP60" s="18"/>
    </row>
    <row r="61" spans="24:42" ht="12.75">
      <c r="X61" s="9"/>
      <c r="AJ61" s="8"/>
      <c r="AK61" s="8"/>
      <c r="AL61" s="8"/>
      <c r="AM61" s="8"/>
      <c r="AN61" s="8"/>
      <c r="AO61" s="8"/>
      <c r="AP61" s="18"/>
    </row>
    <row r="62" spans="24:42" ht="12.75">
      <c r="X62" s="9"/>
      <c r="AJ62" s="8"/>
      <c r="AK62" s="8"/>
      <c r="AL62" s="8"/>
      <c r="AM62" s="8"/>
      <c r="AN62" s="8"/>
      <c r="AO62" s="8"/>
      <c r="AP62" s="18"/>
    </row>
    <row r="63" spans="24:42" ht="12.75">
      <c r="X63" s="9"/>
      <c r="AJ63" s="8"/>
      <c r="AK63" s="8"/>
      <c r="AL63" s="8"/>
      <c r="AM63" s="8"/>
      <c r="AN63" s="8"/>
      <c r="AO63" s="8"/>
      <c r="AP63" s="18"/>
    </row>
    <row r="64" spans="24:42" ht="12.75">
      <c r="X64" s="9"/>
      <c r="AJ64" s="8"/>
      <c r="AK64" s="8"/>
      <c r="AL64" s="8"/>
      <c r="AM64" s="8"/>
      <c r="AN64" s="8"/>
      <c r="AO64" s="8"/>
      <c r="AP64" s="18"/>
    </row>
    <row r="65" spans="24:42" ht="12.75">
      <c r="X65" s="9"/>
      <c r="AJ65" s="8"/>
      <c r="AK65" s="8"/>
      <c r="AL65" s="8"/>
      <c r="AM65" s="8"/>
      <c r="AN65" s="8"/>
      <c r="AO65" s="8"/>
      <c r="AP65" s="18"/>
    </row>
    <row r="66" spans="24:42" ht="12.75">
      <c r="X66" s="9"/>
      <c r="AJ66" s="8"/>
      <c r="AK66" s="8"/>
      <c r="AL66" s="8"/>
      <c r="AM66" s="8"/>
      <c r="AN66" s="8"/>
      <c r="AO66" s="8"/>
      <c r="AP66" s="18"/>
    </row>
    <row r="67" spans="24:42" ht="12.75">
      <c r="X67" s="9"/>
      <c r="AJ67" s="8"/>
      <c r="AK67" s="8"/>
      <c r="AL67" s="8"/>
      <c r="AM67" s="8"/>
      <c r="AN67" s="8"/>
      <c r="AO67" s="8"/>
      <c r="AP67" s="18"/>
    </row>
    <row r="68" spans="24:42" ht="12.75">
      <c r="X68" s="9"/>
      <c r="AJ68" s="8"/>
      <c r="AK68" s="8"/>
      <c r="AL68" s="8"/>
      <c r="AM68" s="8"/>
      <c r="AN68" s="8"/>
      <c r="AO68" s="8"/>
      <c r="AP68" s="18"/>
    </row>
    <row r="69" spans="24:42" ht="12.75">
      <c r="X69" s="9"/>
      <c r="AJ69" s="8"/>
      <c r="AK69" s="8"/>
      <c r="AL69" s="8"/>
      <c r="AM69" s="8"/>
      <c r="AN69" s="8"/>
      <c r="AO69" s="8"/>
      <c r="AP69" s="18"/>
    </row>
    <row r="70" spans="24:42" ht="12.75">
      <c r="X70" s="9"/>
      <c r="AJ70" s="8"/>
      <c r="AK70" s="8"/>
      <c r="AL70" s="8"/>
      <c r="AM70" s="8"/>
      <c r="AN70" s="8"/>
      <c r="AO70" s="8"/>
      <c r="AP70" s="18"/>
    </row>
    <row r="71" spans="24:42" ht="12.75">
      <c r="X71" s="9"/>
      <c r="AJ71" s="8"/>
      <c r="AK71" s="8"/>
      <c r="AL71" s="8"/>
      <c r="AM71" s="8"/>
      <c r="AN71" s="8"/>
      <c r="AO71" s="8"/>
      <c r="AP71" s="18"/>
    </row>
    <row r="72" spans="24:42" ht="12.75">
      <c r="X72" s="9"/>
      <c r="AJ72" s="8"/>
      <c r="AK72" s="8"/>
      <c r="AL72" s="8"/>
      <c r="AM72" s="8"/>
      <c r="AN72" s="8"/>
      <c r="AO72" s="8"/>
      <c r="AP72" s="18"/>
    </row>
    <row r="73" spans="24:42" ht="12.75">
      <c r="X73" s="9"/>
      <c r="AJ73" s="8"/>
      <c r="AK73" s="8"/>
      <c r="AL73" s="8"/>
      <c r="AM73" s="8"/>
      <c r="AN73" s="8"/>
      <c r="AO73" s="8"/>
      <c r="AP73" s="18"/>
    </row>
    <row r="74" spans="24:42" ht="12.75">
      <c r="X74" s="9"/>
      <c r="AJ74" s="8"/>
      <c r="AK74" s="8"/>
      <c r="AL74" s="8"/>
      <c r="AM74" s="8"/>
      <c r="AN74" s="8"/>
      <c r="AO74" s="8"/>
      <c r="AP74" s="18"/>
    </row>
    <row r="75" spans="24:42" ht="12.75">
      <c r="X75" s="9"/>
      <c r="AJ75" s="8"/>
      <c r="AK75" s="8"/>
      <c r="AL75" s="8"/>
      <c r="AM75" s="8"/>
      <c r="AN75" s="8"/>
      <c r="AO75" s="8"/>
      <c r="AP75" s="18"/>
    </row>
    <row r="76" spans="24:42" ht="12.75">
      <c r="X76" s="9"/>
      <c r="AJ76" s="8"/>
      <c r="AK76" s="8"/>
      <c r="AL76" s="8"/>
      <c r="AM76" s="8"/>
      <c r="AN76" s="8"/>
      <c r="AO76" s="8"/>
      <c r="AP76" s="18"/>
    </row>
    <row r="77" spans="24:42" ht="12.75">
      <c r="X77" s="9"/>
      <c r="AJ77" s="8"/>
      <c r="AK77" s="8"/>
      <c r="AL77" s="8"/>
      <c r="AM77" s="8"/>
      <c r="AN77" s="8"/>
      <c r="AO77" s="8"/>
      <c r="AP77" s="18"/>
    </row>
    <row r="78" spans="35:42" ht="12.75">
      <c r="AI78" s="8"/>
      <c r="AJ78" s="8"/>
      <c r="AK78" s="8"/>
      <c r="AL78" s="8"/>
      <c r="AM78" s="8"/>
      <c r="AN78" s="8"/>
      <c r="AO78" s="8"/>
      <c r="AP78" s="18"/>
    </row>
    <row r="79" spans="35:42" ht="12.75">
      <c r="AI79" s="8"/>
      <c r="AJ79" s="8"/>
      <c r="AK79" s="8"/>
      <c r="AL79" s="8"/>
      <c r="AM79" s="8"/>
      <c r="AN79" s="8"/>
      <c r="AO79" s="8"/>
      <c r="AP79" s="18"/>
    </row>
    <row r="80" spans="35:42" ht="12.75">
      <c r="AI80" s="8"/>
      <c r="AJ80" s="8"/>
      <c r="AK80" s="8"/>
      <c r="AL80" s="8"/>
      <c r="AM80" s="8"/>
      <c r="AN80" s="8"/>
      <c r="AO80" s="8"/>
      <c r="AP80" s="18"/>
    </row>
    <row r="81" spans="35:42" ht="12.75">
      <c r="AI81" s="8"/>
      <c r="AJ81" s="8"/>
      <c r="AK81" s="8"/>
      <c r="AL81" s="8"/>
      <c r="AM81" s="8"/>
      <c r="AN81" s="8"/>
      <c r="AO81" s="8"/>
      <c r="AP81" s="18"/>
    </row>
    <row r="82" spans="35:42" ht="12.75">
      <c r="AI82" s="8"/>
      <c r="AJ82" s="8"/>
      <c r="AK82" s="8"/>
      <c r="AL82" s="8"/>
      <c r="AM82" s="8"/>
      <c r="AN82" s="8"/>
      <c r="AO82" s="8"/>
      <c r="AP82" s="18"/>
    </row>
    <row r="83" spans="35:42" ht="12.75">
      <c r="AI83" s="8"/>
      <c r="AJ83" s="8"/>
      <c r="AK83" s="8"/>
      <c r="AL83" s="8"/>
      <c r="AM83" s="8"/>
      <c r="AN83" s="8"/>
      <c r="AO83" s="8"/>
      <c r="AP83" s="18"/>
    </row>
    <row r="84" spans="35:42" ht="12.75">
      <c r="AI84" s="8"/>
      <c r="AJ84" s="8"/>
      <c r="AK84" s="8"/>
      <c r="AL84" s="8"/>
      <c r="AM84" s="8"/>
      <c r="AN84" s="8"/>
      <c r="AO84" s="8"/>
      <c r="AP84" s="18"/>
    </row>
    <row r="85" spans="35:42" ht="12.75">
      <c r="AI85" s="8"/>
      <c r="AJ85" s="8"/>
      <c r="AK85" s="8"/>
      <c r="AL85" s="8"/>
      <c r="AM85" s="8"/>
      <c r="AN85" s="8"/>
      <c r="AO85" s="8"/>
      <c r="AP85" s="18"/>
    </row>
    <row r="86" spans="35:42" ht="12.75">
      <c r="AI86" s="8"/>
      <c r="AJ86" s="8"/>
      <c r="AK86" s="8"/>
      <c r="AL86" s="8"/>
      <c r="AM86" s="8"/>
      <c r="AN86" s="8"/>
      <c r="AO86" s="8"/>
      <c r="AP86" s="18"/>
    </row>
    <row r="87" spans="35:41" ht="12.75">
      <c r="AI87" s="8"/>
      <c r="AJ87" s="8"/>
      <c r="AK87" s="8"/>
      <c r="AL87" s="8"/>
      <c r="AM87" s="8"/>
      <c r="AN87" s="8"/>
      <c r="AO87" s="8"/>
    </row>
    <row r="88" ht="12.75">
      <c r="AO88" s="8"/>
    </row>
    <row r="89" ht="12.75">
      <c r="AO89" s="8"/>
    </row>
    <row r="90" ht="12.75">
      <c r="AO90" s="8"/>
    </row>
  </sheetData>
  <sheetProtection/>
  <conditionalFormatting sqref="O10">
    <cfRule type="cellIs" priority="15" dxfId="15" operator="greaterThan" stopIfTrue="1">
      <formula>199</formula>
    </cfRule>
  </conditionalFormatting>
  <conditionalFormatting sqref="O4:X49">
    <cfRule type="cellIs" priority="14" dxfId="16" operator="greaterThan" stopIfTrue="1">
      <formula>199</formula>
    </cfRule>
  </conditionalFormatting>
  <conditionalFormatting sqref="Y4:AH49">
    <cfRule type="cellIs" priority="13" dxfId="16" operator="greaterThan" stopIfTrue="1">
      <formula>199</formula>
    </cfRule>
  </conditionalFormatting>
  <conditionalFormatting sqref="AP4:AP45 AP49">
    <cfRule type="cellIs" priority="11" dxfId="16" operator="greaterThan" stopIfTrue="1">
      <formula>199.99</formula>
    </cfRule>
    <cfRule type="cellIs" priority="12" dxfId="16" operator="greaterThan" stopIfTrue="1">
      <formula>"199.99"</formula>
    </cfRule>
  </conditionalFormatting>
  <conditionalFormatting sqref="AP48">
    <cfRule type="cellIs" priority="9" dxfId="16" operator="greaterThan" stopIfTrue="1">
      <formula>199.99</formula>
    </cfRule>
    <cfRule type="cellIs" priority="10" dxfId="16" operator="greaterThan" stopIfTrue="1">
      <formula>"199.99"</formula>
    </cfRule>
  </conditionalFormatting>
  <conditionalFormatting sqref="AP47">
    <cfRule type="cellIs" priority="7" dxfId="16" operator="greaterThan" stopIfTrue="1">
      <formula>199.99</formula>
    </cfRule>
    <cfRule type="cellIs" priority="8" dxfId="16" operator="greaterThan" stopIfTrue="1">
      <formula>"199.99"</formula>
    </cfRule>
  </conditionalFormatting>
  <conditionalFormatting sqref="AP46">
    <cfRule type="cellIs" priority="5" dxfId="16" operator="greaterThan" stopIfTrue="1">
      <formula>199.99</formula>
    </cfRule>
    <cfRule type="cellIs" priority="6" dxfId="16" operator="greaterThan" stopIfTrue="1">
      <formula>"199.99"</formula>
    </cfRule>
  </conditionalFormatting>
  <conditionalFormatting sqref="E4:AH16 E18:AH49 I17:AH17">
    <cfRule type="cellIs" priority="4" dxfId="15" operator="greaterThan" stopIfTrue="1">
      <formula>199</formula>
    </cfRule>
  </conditionalFormatting>
  <conditionalFormatting sqref="Y30">
    <cfRule type="cellIs" priority="3" dxfId="16" operator="greaterThan" stopIfTrue="1">
      <formula>199</formula>
    </cfRule>
  </conditionalFormatting>
  <conditionalFormatting sqref="Y31">
    <cfRule type="cellIs" priority="2" dxfId="16" operator="greaterThan" stopIfTrue="1">
      <formula>199</formula>
    </cfRule>
  </conditionalFormatting>
  <conditionalFormatting sqref="E17:H17">
    <cfRule type="cellIs" priority="1" dxfId="15" operator="greaterThan" stopIfTrue="1">
      <formula>199</formula>
    </cfRule>
  </conditionalFormatting>
  <printOptions/>
  <pageMargins left="0.5905511811023623" right="0.35433070866141736" top="1.1811023622047245" bottom="0.1968503937007874" header="0" footer="0"/>
  <pageSetup fitToHeight="1" fitToWidth="1" horizontalDpi="600" verticalDpi="600" orientation="landscape" paperSize="9" r:id="rId1"/>
  <headerFooter alignWithMargins="0">
    <oddHeader>&amp;C&amp;"Arial,Normal"&amp;16
LLIGA CATALANA DE BOWLING 2018-2019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2019-03-18T14:33:48Z</cp:lastPrinted>
  <dcterms:created xsi:type="dcterms:W3CDTF">1999-10-03T14:06:37Z</dcterms:created>
  <dcterms:modified xsi:type="dcterms:W3CDTF">2019-03-18T14:34:14Z</dcterms:modified>
  <cp:category/>
  <cp:version/>
  <cp:contentType/>
  <cp:contentStatus/>
</cp:coreProperties>
</file>